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реж\Dropbox\ДНП\СТАРОЕ СЕЛО\"/>
    </mc:Choice>
  </mc:AlternateContent>
  <bookViews>
    <workbookView xWindow="0" yWindow="0" windowWidth="24000" windowHeight="9135" activeTab="10"/>
  </bookViews>
  <sheets>
    <sheet name="СВОД_2013" sheetId="1" r:id="rId1"/>
    <sheet name="июл.13" sheetId="8" r:id="rId2"/>
    <sheet name="авг.13" sheetId="9" r:id="rId3"/>
    <sheet name="сен.13" sheetId="10" r:id="rId4"/>
    <sheet name="окт.13" sheetId="11" r:id="rId5"/>
    <sheet name="ноя.13" sheetId="12" r:id="rId6"/>
    <sheet name="дек.13" sheetId="13" r:id="rId7"/>
    <sheet name="СВОД_2014" sheetId="14" r:id="rId8"/>
    <sheet name="янв.14" sheetId="15" r:id="rId9"/>
    <sheet name="фев.14" sheetId="16" r:id="rId10"/>
    <sheet name="мар.14" sheetId="17" r:id="rId11"/>
    <sheet name="апр.14" sheetId="18" r:id="rId12"/>
    <sheet name="май.14" sheetId="19" r:id="rId13"/>
    <sheet name="июн.14" sheetId="20" r:id="rId14"/>
    <sheet name="июл.14" sheetId="21" r:id="rId15"/>
    <sheet name="авг.14" sheetId="22" r:id="rId16"/>
    <sheet name="сен.14" sheetId="23" r:id="rId17"/>
    <sheet name="окт.14" sheetId="24" r:id="rId18"/>
    <sheet name="ноя.14" sheetId="25" r:id="rId19"/>
  </sheets>
  <definedNames>
    <definedName name="_xlnm._FilterDatabase" localSheetId="5" hidden="1">ноя.13!$A$6:$N$6</definedName>
    <definedName name="_xlnm._FilterDatabase" localSheetId="0" hidden="1">СВОД_2013!$B$8:$S$349</definedName>
    <definedName name="_xlnm._FilterDatabase" localSheetId="7" hidden="1">СВОД_2014!$A$8:$S$350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4" l="1"/>
  <c r="G93" i="14" l="1"/>
  <c r="F93" i="14"/>
  <c r="G70" i="14"/>
  <c r="F70" i="14"/>
  <c r="G58" i="14"/>
  <c r="F58" i="14"/>
  <c r="G57" i="14"/>
  <c r="F57" i="14"/>
  <c r="G49" i="14"/>
  <c r="F49" i="14"/>
  <c r="G42" i="14"/>
  <c r="F42" i="14"/>
  <c r="G38" i="14"/>
  <c r="F38" i="14"/>
  <c r="G35" i="14"/>
  <c r="F35" i="14"/>
  <c r="G33" i="14"/>
  <c r="F33" i="14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G30" i="14"/>
  <c r="G29" i="14"/>
  <c r="G24" i="14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G10" i="14" l="1"/>
  <c r="F10" i="14"/>
  <c r="E28" i="14" l="1"/>
  <c r="D8" i="17"/>
  <c r="D9" i="17"/>
  <c r="D10" i="17"/>
  <c r="D11" i="17"/>
  <c r="D12" i="17"/>
  <c r="D13" i="17"/>
  <c r="D14" i="17"/>
  <c r="D15" i="17"/>
  <c r="D16" i="17"/>
  <c r="D17" i="17"/>
  <c r="F17" i="17" s="1"/>
  <c r="H17" i="17" s="1"/>
  <c r="D18" i="17"/>
  <c r="D19" i="17"/>
  <c r="D20" i="17"/>
  <c r="D21" i="17"/>
  <c r="F21" i="17" s="1"/>
  <c r="H21" i="17" s="1"/>
  <c r="D22" i="17"/>
  <c r="D23" i="17"/>
  <c r="D24" i="17"/>
  <c r="D25" i="17"/>
  <c r="D26" i="17"/>
  <c r="D27" i="17"/>
  <c r="D7" i="17"/>
  <c r="I28" i="17"/>
  <c r="F27" i="17"/>
  <c r="H27" i="17" s="1"/>
  <c r="F26" i="17"/>
  <c r="H26" i="17" s="1"/>
  <c r="B26" i="17"/>
  <c r="F25" i="17"/>
  <c r="H25" i="17" s="1"/>
  <c r="B25" i="17"/>
  <c r="H24" i="17"/>
  <c r="B24" i="17"/>
  <c r="F23" i="17"/>
  <c r="H23" i="17" s="1"/>
  <c r="F22" i="17"/>
  <c r="H22" i="17" s="1"/>
  <c r="B21" i="17"/>
  <c r="A21" i="17"/>
  <c r="F20" i="17"/>
  <c r="H20" i="17" s="1"/>
  <c r="F19" i="17"/>
  <c r="H19" i="17" s="1"/>
  <c r="B19" i="17"/>
  <c r="F18" i="17"/>
  <c r="H18" i="17" s="1"/>
  <c r="B18" i="17"/>
  <c r="B17" i="17"/>
  <c r="F16" i="17"/>
  <c r="H16" i="17" s="1"/>
  <c r="B16" i="17"/>
  <c r="F15" i="17"/>
  <c r="H15" i="17" s="1"/>
  <c r="B15" i="17"/>
  <c r="F14" i="17"/>
  <c r="H14" i="17" s="1"/>
  <c r="H13" i="17"/>
  <c r="B13" i="17"/>
  <c r="F12" i="17"/>
  <c r="H12" i="17" s="1"/>
  <c r="H11" i="17"/>
  <c r="B11" i="17"/>
  <c r="F10" i="17"/>
  <c r="H10" i="17" s="1"/>
  <c r="F9" i="17"/>
  <c r="H9" i="17" s="1"/>
  <c r="B9" i="17"/>
  <c r="F8" i="17"/>
  <c r="H8" i="17" s="1"/>
  <c r="F7" i="17"/>
  <c r="H7" i="17" s="1"/>
  <c r="H28" i="17" l="1"/>
  <c r="B57" i="14"/>
  <c r="B23" i="17" s="1"/>
  <c r="B49" i="14"/>
  <c r="B22" i="17" s="1"/>
  <c r="B38" i="14"/>
  <c r="B20" i="17" s="1"/>
  <c r="B24" i="14"/>
  <c r="B14" i="17" s="1"/>
  <c r="B16" i="14"/>
  <c r="B12" i="17" s="1"/>
  <c r="B14" i="14"/>
  <c r="B10" i="17" s="1"/>
  <c r="B12" i="14"/>
  <c r="B8" i="17" s="1"/>
  <c r="B10" i="14"/>
  <c r="B7" i="17" s="1"/>
  <c r="E93" i="14" l="1"/>
  <c r="E70" i="14"/>
  <c r="E58" i="14"/>
  <c r="E57" i="14"/>
  <c r="E49" i="14"/>
  <c r="E42" i="14"/>
  <c r="E38" i="14"/>
  <c r="E35" i="14"/>
  <c r="E33" i="14"/>
  <c r="E30" i="14"/>
  <c r="E29" i="14"/>
  <c r="E24" i="14"/>
  <c r="E21" i="14"/>
  <c r="E16" i="14"/>
  <c r="E15" i="14"/>
  <c r="E14" i="14"/>
  <c r="E13" i="14"/>
  <c r="E12" i="14"/>
  <c r="E10" i="14"/>
  <c r="I28" i="16"/>
  <c r="I28" i="15"/>
  <c r="D27" i="16"/>
  <c r="H27" i="16" s="1"/>
  <c r="G9" i="14" s="1"/>
  <c r="D8" i="16"/>
  <c r="H8" i="16" s="1"/>
  <c r="D9" i="16"/>
  <c r="D10" i="16"/>
  <c r="H10" i="16" s="1"/>
  <c r="D11" i="16"/>
  <c r="D12" i="16"/>
  <c r="H12" i="16" s="1"/>
  <c r="D13" i="16"/>
  <c r="D14" i="16"/>
  <c r="H14" i="16" s="1"/>
  <c r="D15" i="16"/>
  <c r="D16" i="16"/>
  <c r="H16" i="16" s="1"/>
  <c r="D17" i="16"/>
  <c r="D18" i="16"/>
  <c r="D19" i="16"/>
  <c r="D20" i="16"/>
  <c r="H20" i="16" s="1"/>
  <c r="D21" i="16"/>
  <c r="D22" i="16"/>
  <c r="H22" i="16" s="1"/>
  <c r="D23" i="16"/>
  <c r="H23" i="16" s="1"/>
  <c r="D24" i="16"/>
  <c r="D25" i="16"/>
  <c r="D26" i="16"/>
  <c r="H26" i="16" s="1"/>
  <c r="D7" i="16"/>
  <c r="F7" i="16" s="1"/>
  <c r="H7" i="16" s="1"/>
  <c r="D25" i="15"/>
  <c r="D23" i="15"/>
  <c r="D22" i="15"/>
  <c r="D21" i="15"/>
  <c r="D20" i="15"/>
  <c r="D19" i="15"/>
  <c r="D18" i="15"/>
  <c r="D17" i="15"/>
  <c r="D16" i="15"/>
  <c r="D15" i="15"/>
  <c r="D14" i="15"/>
  <c r="D12" i="15"/>
  <c r="D10" i="15"/>
  <c r="D9" i="15"/>
  <c r="D8" i="15"/>
  <c r="D7" i="15"/>
  <c r="B26" i="16"/>
  <c r="H25" i="16"/>
  <c r="B25" i="16"/>
  <c r="H24" i="16"/>
  <c r="B24" i="16"/>
  <c r="B23" i="16"/>
  <c r="B22" i="16"/>
  <c r="H21" i="16"/>
  <c r="B21" i="16"/>
  <c r="A21" i="16"/>
  <c r="B20" i="16"/>
  <c r="H19" i="16"/>
  <c r="B19" i="16"/>
  <c r="H18" i="16"/>
  <c r="B18" i="16"/>
  <c r="H17" i="16"/>
  <c r="B17" i="16"/>
  <c r="B16" i="16"/>
  <c r="H15" i="16"/>
  <c r="B15" i="16"/>
  <c r="B14" i="16"/>
  <c r="H13" i="16"/>
  <c r="B13" i="16"/>
  <c r="B12" i="16"/>
  <c r="H11" i="16"/>
  <c r="B11" i="16"/>
  <c r="B10" i="16"/>
  <c r="H9" i="16"/>
  <c r="B9" i="16"/>
  <c r="B8" i="16"/>
  <c r="B7" i="16"/>
  <c r="L26" i="17" l="1"/>
  <c r="G14" i="14"/>
  <c r="G13" i="14"/>
  <c r="G16" i="14"/>
  <c r="G12" i="14"/>
  <c r="G21" i="14"/>
  <c r="G15" i="14"/>
  <c r="L7" i="17"/>
  <c r="H28" i="16"/>
  <c r="M7" i="16" s="1"/>
  <c r="G28" i="14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L13" i="15"/>
  <c r="L13" i="16" s="1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7" i="13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7" i="12"/>
  <c r="E35" i="1"/>
  <c r="E56" i="1"/>
  <c r="E47" i="1"/>
  <c r="E44" i="1"/>
  <c r="E39" i="1"/>
  <c r="E32" i="1"/>
  <c r="E31" i="1"/>
  <c r="E28" i="1"/>
  <c r="E27" i="1"/>
  <c r="E26" i="1"/>
  <c r="E22" i="1"/>
  <c r="E14" i="1"/>
  <c r="E13" i="1"/>
  <c r="E12" i="1"/>
  <c r="E11" i="1"/>
  <c r="E9" i="1"/>
  <c r="D58" i="14"/>
  <c r="B10" i="15"/>
  <c r="B9" i="15"/>
  <c r="B8" i="15"/>
  <c r="B7" i="15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22" i="12"/>
  <c r="B21" i="12"/>
  <c r="B20" i="12"/>
  <c r="B19" i="12"/>
  <c r="B18" i="12"/>
  <c r="B17" i="12"/>
  <c r="B16" i="12"/>
  <c r="B9" i="12"/>
  <c r="B8" i="12"/>
  <c r="B7" i="12"/>
  <c r="B10" i="12"/>
  <c r="B15" i="12"/>
  <c r="B14" i="12"/>
  <c r="B13" i="12"/>
  <c r="B12" i="12"/>
  <c r="B11" i="12"/>
  <c r="H27" i="15"/>
  <c r="F9" i="14" s="1"/>
  <c r="D9" i="14" s="1"/>
  <c r="H26" i="15"/>
  <c r="L26" i="15" s="1"/>
  <c r="L26" i="16" s="1"/>
  <c r="H25" i="15"/>
  <c r="L25" i="15" s="1"/>
  <c r="L25" i="16" s="1"/>
  <c r="H24" i="15"/>
  <c r="L24" i="15" s="1"/>
  <c r="H23" i="15"/>
  <c r="L23" i="15" s="1"/>
  <c r="L23" i="16" s="1"/>
  <c r="H22" i="15"/>
  <c r="L22" i="15" s="1"/>
  <c r="L22" i="16" s="1"/>
  <c r="H21" i="15"/>
  <c r="L21" i="15" s="1"/>
  <c r="L21" i="16" s="1"/>
  <c r="A21" i="15"/>
  <c r="H20" i="15"/>
  <c r="L20" i="15" s="1"/>
  <c r="L20" i="16" s="1"/>
  <c r="H19" i="15"/>
  <c r="L19" i="15" s="1"/>
  <c r="L19" i="16" s="1"/>
  <c r="H18" i="15"/>
  <c r="L18" i="15" s="1"/>
  <c r="L18" i="16" s="1"/>
  <c r="H17" i="15"/>
  <c r="H16" i="15"/>
  <c r="H15" i="15"/>
  <c r="H14" i="15"/>
  <c r="H13" i="15"/>
  <c r="F21" i="14" s="1"/>
  <c r="H12" i="15"/>
  <c r="H11" i="15"/>
  <c r="F15" i="14" s="1"/>
  <c r="D15" i="14" s="1"/>
  <c r="H10" i="15"/>
  <c r="H9" i="15"/>
  <c r="H8" i="15"/>
  <c r="H7" i="15"/>
  <c r="L7" i="15" s="1"/>
  <c r="L7" i="16" s="1"/>
  <c r="F7" i="15"/>
  <c r="D154" i="14"/>
  <c r="D152" i="14"/>
  <c r="D130" i="14"/>
  <c r="D107" i="14"/>
  <c r="D103" i="14"/>
  <c r="D93" i="14"/>
  <c r="D65" i="14"/>
  <c r="L24" i="16" l="1"/>
  <c r="L24" i="17"/>
  <c r="L10" i="15"/>
  <c r="F14" i="14"/>
  <c r="L14" i="15"/>
  <c r="F24" i="14"/>
  <c r="L15" i="15"/>
  <c r="F28" i="14"/>
  <c r="L11" i="15"/>
  <c r="L13" i="17"/>
  <c r="L22" i="17"/>
  <c r="L19" i="17"/>
  <c r="L12" i="15"/>
  <c r="F16" i="14"/>
  <c r="L9" i="15"/>
  <c r="F13" i="14"/>
  <c r="L17" i="15"/>
  <c r="F30" i="14"/>
  <c r="L25" i="17"/>
  <c r="L23" i="17"/>
  <c r="L8" i="15"/>
  <c r="F12" i="14"/>
  <c r="L16" i="15"/>
  <c r="F29" i="14"/>
  <c r="L18" i="17"/>
  <c r="L20" i="17"/>
  <c r="L21" i="17"/>
  <c r="C185" i="14"/>
  <c r="K56" i="1"/>
  <c r="K47" i="1"/>
  <c r="K44" i="1"/>
  <c r="K39" i="1"/>
  <c r="K35" i="1"/>
  <c r="K32" i="1"/>
  <c r="K31" i="1"/>
  <c r="K28" i="1"/>
  <c r="K27" i="1"/>
  <c r="K26" i="1"/>
  <c r="K22" i="1"/>
  <c r="K14" i="1"/>
  <c r="K12" i="1"/>
  <c r="K11" i="1"/>
  <c r="K9" i="1"/>
  <c r="H24" i="13"/>
  <c r="H23" i="13"/>
  <c r="H24" i="12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7" i="13"/>
  <c r="A19" i="13"/>
  <c r="L16" i="16" l="1"/>
  <c r="L16" i="17"/>
  <c r="L9" i="16"/>
  <c r="L9" i="17"/>
  <c r="L15" i="16"/>
  <c r="L15" i="17"/>
  <c r="L10" i="16"/>
  <c r="L10" i="17"/>
  <c r="L8" i="16"/>
  <c r="L8" i="17"/>
  <c r="L17" i="16"/>
  <c r="L17" i="17"/>
  <c r="L12" i="16"/>
  <c r="L12" i="17"/>
  <c r="L11" i="16"/>
  <c r="L11" i="17"/>
  <c r="L14" i="16"/>
  <c r="L14" i="17"/>
  <c r="K350" i="1"/>
  <c r="D15" i="1"/>
  <c r="D17" i="14" s="1"/>
  <c r="D69" i="1"/>
  <c r="D129" i="1"/>
  <c r="D106" i="1"/>
  <c r="D102" i="1"/>
  <c r="D92" i="1"/>
  <c r="D13" i="1"/>
  <c r="D14" i="14" s="1"/>
  <c r="D57" i="1"/>
  <c r="D48" i="1"/>
  <c r="D43" i="1"/>
  <c r="D48" i="14" s="1"/>
  <c r="D42" i="1"/>
  <c r="D45" i="14" s="1"/>
  <c r="D41" i="1"/>
  <c r="D44" i="14" s="1"/>
  <c r="D40" i="1"/>
  <c r="D43" i="14" s="1"/>
  <c r="D38" i="1"/>
  <c r="D41" i="14" s="1"/>
  <c r="D37" i="1"/>
  <c r="D40" i="14" s="1"/>
  <c r="D34" i="1"/>
  <c r="D37" i="14" s="1"/>
  <c r="D33" i="1"/>
  <c r="D36" i="14" s="1"/>
  <c r="D34" i="14"/>
  <c r="D30" i="1"/>
  <c r="D32" i="14" s="1"/>
  <c r="D29" i="1"/>
  <c r="D31" i="14" s="1"/>
  <c r="D25" i="1"/>
  <c r="D27" i="14" s="1"/>
  <c r="D23" i="1"/>
  <c r="D25" i="14" s="1"/>
  <c r="D21" i="1"/>
  <c r="D23" i="14" s="1"/>
  <c r="D20" i="1"/>
  <c r="D22" i="14" s="1"/>
  <c r="D19" i="1"/>
  <c r="D21" i="14" s="1"/>
  <c r="D18" i="1"/>
  <c r="D20" i="14" s="1"/>
  <c r="D17" i="1"/>
  <c r="D19" i="14" s="1"/>
  <c r="D10" i="1"/>
  <c r="D11" i="14" s="1"/>
  <c r="H23" i="12"/>
  <c r="J56" i="1"/>
  <c r="D56" i="1" s="1"/>
  <c r="D70" i="14" s="1"/>
  <c r="J47" i="1"/>
  <c r="D47" i="1" s="1"/>
  <c r="D57" i="14" s="1"/>
  <c r="J44" i="1"/>
  <c r="D44" i="1" s="1"/>
  <c r="D49" i="14" s="1"/>
  <c r="J39" i="1"/>
  <c r="D39" i="1" s="1"/>
  <c r="D42" i="14" s="1"/>
  <c r="J36" i="1"/>
  <c r="D36" i="1" s="1"/>
  <c r="D39" i="14" s="1"/>
  <c r="J35" i="1"/>
  <c r="D35" i="1" s="1"/>
  <c r="D38" i="14" s="1"/>
  <c r="J32" i="1"/>
  <c r="D32" i="1" s="1"/>
  <c r="D35" i="14" s="1"/>
  <c r="J31" i="1"/>
  <c r="D31" i="1" s="1"/>
  <c r="D33" i="14" s="1"/>
  <c r="J28" i="1"/>
  <c r="D28" i="1" s="1"/>
  <c r="D30" i="14" s="1"/>
  <c r="J27" i="1"/>
  <c r="D27" i="1" s="1"/>
  <c r="D29" i="14" s="1"/>
  <c r="J26" i="1"/>
  <c r="D26" i="1" s="1"/>
  <c r="D28" i="14" s="1"/>
  <c r="J24" i="1"/>
  <c r="D24" i="1" s="1"/>
  <c r="D26" i="14" s="1"/>
  <c r="J22" i="1"/>
  <c r="D22" i="1" s="1"/>
  <c r="D24" i="14" s="1"/>
  <c r="J17" i="1"/>
  <c r="J16" i="1"/>
  <c r="D16" i="1" s="1"/>
  <c r="D18" i="14" s="1"/>
  <c r="J14" i="1"/>
  <c r="J12" i="1"/>
  <c r="D12" i="1" s="1"/>
  <c r="D13" i="14" s="1"/>
  <c r="J11" i="1"/>
  <c r="D11" i="1" s="1"/>
  <c r="D12" i="14" s="1"/>
  <c r="J9" i="1"/>
  <c r="D9" i="1" s="1"/>
  <c r="D10" i="14" s="1"/>
  <c r="F15" i="12"/>
  <c r="H15" i="12" s="1"/>
  <c r="F16" i="12"/>
  <c r="H16" i="12" s="1"/>
  <c r="F17" i="12"/>
  <c r="H17" i="12" s="1"/>
  <c r="F8" i="12"/>
  <c r="H8" i="12" s="1"/>
  <c r="F9" i="12"/>
  <c r="H9" i="12" s="1"/>
  <c r="H10" i="12"/>
  <c r="F10" i="12"/>
  <c r="F7" i="12"/>
  <c r="H7" i="12" s="1"/>
  <c r="F13" i="12"/>
  <c r="H13" i="12" s="1"/>
  <c r="F14" i="12"/>
  <c r="H14" i="12" s="1"/>
  <c r="F11" i="12"/>
  <c r="H11" i="12" s="1"/>
  <c r="F12" i="12"/>
  <c r="H12" i="12" s="1"/>
  <c r="F20" i="12"/>
  <c r="H20" i="12" s="1"/>
  <c r="F21" i="12"/>
  <c r="H21" i="12" s="1"/>
  <c r="F22" i="12"/>
  <c r="H22" i="12" s="1"/>
  <c r="F18" i="12"/>
  <c r="H18" i="12" s="1"/>
  <c r="F19" i="12"/>
  <c r="H19" i="12" s="1"/>
  <c r="A19" i="12"/>
  <c r="J350" i="1" l="1"/>
  <c r="D14" i="1"/>
  <c r="D16" i="14" s="1"/>
  <c r="E151" i="1"/>
  <c r="I151" i="1"/>
  <c r="D4" i="11"/>
  <c r="H151" i="1"/>
  <c r="D4" i="10"/>
  <c r="G151" i="1"/>
  <c r="D4" i="9"/>
  <c r="F151" i="1"/>
  <c r="D4" i="8"/>
  <c r="C184" i="1"/>
  <c r="D151" i="1" l="1"/>
</calcChain>
</file>

<file path=xl/sharedStrings.xml><?xml version="1.0" encoding="utf-8"?>
<sst xmlns="http://schemas.openxmlformats.org/spreadsheetml/2006/main" count="235" uniqueCount="103">
  <si>
    <t>Актуальность:</t>
  </si>
  <si>
    <t>Цена 1 квТ</t>
  </si>
  <si>
    <t>№уч</t>
  </si>
  <si>
    <t>ФИО</t>
  </si>
  <si>
    <t>Бабаева В.В.</t>
  </si>
  <si>
    <t>Погребняк В.В.</t>
  </si>
  <si>
    <t>Федорова И.Н.</t>
  </si>
  <si>
    <t>Новикова М.Ю.</t>
  </si>
  <si>
    <t>Лалаян Г.А.</t>
  </si>
  <si>
    <t>Телефон</t>
  </si>
  <si>
    <t>Сумма к оплате</t>
  </si>
  <si>
    <t>Оплачено</t>
  </si>
  <si>
    <t xml:space="preserve">Начисления </t>
  </si>
  <si>
    <t>+</t>
  </si>
  <si>
    <t>-</t>
  </si>
  <si>
    <t>переплата</t>
  </si>
  <si>
    <t>долг</t>
  </si>
  <si>
    <t>Алаеддин М.М.</t>
  </si>
  <si>
    <t>Коннова И.А.</t>
  </si>
  <si>
    <t>Мащкова С.О.</t>
  </si>
  <si>
    <t>Кудрявцев С.Н.</t>
  </si>
  <si>
    <t>Кошелева Н.В.</t>
  </si>
  <si>
    <t>Шитикова Е.А.</t>
  </si>
  <si>
    <t>Илюшин М.А.</t>
  </si>
  <si>
    <t>Никитина Н.В.</t>
  </si>
  <si>
    <t>Галанин В.И.</t>
  </si>
  <si>
    <t>Смолякова С.Б.</t>
  </si>
  <si>
    <t>Шумилин Е.В.</t>
  </si>
  <si>
    <t>Саранчук Э.Е.</t>
  </si>
  <si>
    <t>Любимова Н.А.</t>
  </si>
  <si>
    <t>Викульша С.П.</t>
  </si>
  <si>
    <t>Кононов А.Н.</t>
  </si>
  <si>
    <t>Шведова Е.Н.</t>
  </si>
  <si>
    <t>Половинко Н.В.</t>
  </si>
  <si>
    <t>Успенский В.Е.</t>
  </si>
  <si>
    <t>Исаева Е.С.</t>
  </si>
  <si>
    <t>Щеголев А.С.</t>
  </si>
  <si>
    <t>Михальченко Н.А.</t>
  </si>
  <si>
    <t>Чугунов Н.В.</t>
  </si>
  <si>
    <t>Красовский А.А.</t>
  </si>
  <si>
    <t>Беспалов В.Ф.</t>
  </si>
  <si>
    <t>Отдельнова И.В.</t>
  </si>
  <si>
    <t>Общее кол-во</t>
  </si>
  <si>
    <t>кВТ</t>
  </si>
  <si>
    <t>Цена 1 кВТ</t>
  </si>
  <si>
    <t>Сумма</t>
  </si>
  <si>
    <t>Общее потребление</t>
  </si>
  <si>
    <t xml:space="preserve"> ДНП Старое Село по электричеству 2013</t>
  </si>
  <si>
    <t>Оплата</t>
  </si>
  <si>
    <t>Документ-основание</t>
  </si>
  <si>
    <t>ИЮЛЬ 2013</t>
  </si>
  <si>
    <t>Параметр</t>
  </si>
  <si>
    <t>Дата</t>
  </si>
  <si>
    <t>АВГУСТ 2013</t>
  </si>
  <si>
    <t>СЕНТЯБРЬ 2013</t>
  </si>
  <si>
    <t>ОКТЯБРЬ 2013</t>
  </si>
  <si>
    <t>Показание приборов учета электроэнергии на 12.2013. ДНП "Старое Село"</t>
  </si>
  <si>
    <t>№ п/п</t>
  </si>
  <si>
    <t>№ уч</t>
  </si>
  <si>
    <t xml:space="preserve"> Потребление электроэнергии</t>
  </si>
  <si>
    <t>Итого долг/переплата</t>
  </si>
  <si>
    <t>Начало показаний</t>
  </si>
  <si>
    <t>Конец месяца</t>
  </si>
  <si>
    <t>Разница</t>
  </si>
  <si>
    <t>итого за мес.</t>
  </si>
  <si>
    <t>ОБЩЕЕ</t>
  </si>
  <si>
    <t>Месяц : НОЯБРЬ 2013</t>
  </si>
  <si>
    <t>Месяц :ДЕКАБРЬ 2013</t>
  </si>
  <si>
    <t>АДМ.ЗДАНИЕ</t>
  </si>
  <si>
    <t>адм.зд.</t>
  </si>
  <si>
    <t>Агапкина А.Ю. (31,33)</t>
  </si>
  <si>
    <t>Грехов О.М. (59)</t>
  </si>
  <si>
    <t>Борисов А.В. (72)</t>
  </si>
  <si>
    <t>Гладких М.В. (204)</t>
  </si>
  <si>
    <t>Толстиков Л.В. (257)</t>
  </si>
  <si>
    <t>Вильданова Л.Р. (3)</t>
  </si>
  <si>
    <t>Показание приборов учета электроэнергии на 02.2014. ДНП "Старое Село"</t>
  </si>
  <si>
    <t>п/п №506</t>
  </si>
  <si>
    <t>Месяц : ЯНВАРЬ 2014</t>
  </si>
  <si>
    <t>п/п №16</t>
  </si>
  <si>
    <t>пп№316</t>
  </si>
  <si>
    <t>пп№440</t>
  </si>
  <si>
    <t>пп№656,657</t>
  </si>
  <si>
    <t>Иванов И (Пламенов)</t>
  </si>
  <si>
    <t>Чащев А.В.</t>
  </si>
  <si>
    <t>Рашитова А.Р</t>
  </si>
  <si>
    <t>Рашитова А.Р.</t>
  </si>
  <si>
    <t>Кучумова И.А.</t>
  </si>
  <si>
    <t>Розанов А.В.</t>
  </si>
  <si>
    <t>Мерзлякова Н.В.</t>
  </si>
  <si>
    <t>Мещерякова О.В</t>
  </si>
  <si>
    <t>Кравцов Е.А.</t>
  </si>
  <si>
    <t>Мальцева Н.В.</t>
  </si>
  <si>
    <t>Когут Ю.Б.</t>
  </si>
  <si>
    <t>Корнейчук С.В.</t>
  </si>
  <si>
    <t>Месяц : ФЕВРАЛЬ 2014</t>
  </si>
  <si>
    <t>Показание приборов учета электроэнергии на 03.2014. ДНП "Старое Село"</t>
  </si>
  <si>
    <t>Показание приборов учета электроэнергии на 01.2014. ДНП "Старое Село"</t>
  </si>
  <si>
    <t>Показание приборов учета электроэнергии на 04.2014. ДНП "Старое Село"</t>
  </si>
  <si>
    <t>пп№923</t>
  </si>
  <si>
    <t xml:space="preserve"> ДНП Старое Село по электричеству 2014</t>
  </si>
  <si>
    <t>Федорова И.Н. (78)</t>
  </si>
  <si>
    <t>Месяц : МАРТ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</si>
</sst>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р_._-;\-* #,##0.00\ _р_._-;_-* &quot;-&quot;??\ 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1">
    <xf numFmtId="0" fontId="0" fillId="0" borderId="0" xfId="0"/>
    <xf numFmtId="17" fontId="0" fillId="0" borderId="0" xfId="0" applyNumberFormat="1"/>
    <xf numFmtId="17" fontId="4" fillId="0" borderId="0" xfId="2" applyNumberFormat="1"/>
    <xf numFmtId="14" fontId="0" fillId="0" borderId="0" xfId="0" applyNumberFormat="1"/>
    <xf numFmtId="0" fontId="5" fillId="2" borderId="1" xfId="0" applyFont="1" applyFill="1" applyBorder="1"/>
    <xf numFmtId="0" fontId="5" fillId="2" borderId="0" xfId="0" applyFont="1" applyFill="1" applyBorder="1"/>
    <xf numFmtId="0" fontId="0" fillId="0" borderId="1" xfId="0" applyBorder="1"/>
    <xf numFmtId="0" fontId="0" fillId="0" borderId="0" xfId="0" applyBorder="1"/>
    <xf numFmtId="43" fontId="0" fillId="0" borderId="0" xfId="1" applyFont="1"/>
    <xf numFmtId="43" fontId="0" fillId="0" borderId="0" xfId="0" applyNumberFormat="1"/>
    <xf numFmtId="0" fontId="6" fillId="3" borderId="0" xfId="0" applyFont="1" applyFill="1"/>
    <xf numFmtId="0" fontId="6" fillId="6" borderId="0" xfId="0" applyFont="1" applyFill="1"/>
    <xf numFmtId="17" fontId="0" fillId="0" borderId="1" xfId="0" applyNumberFormat="1" applyBorder="1" applyAlignment="1">
      <alignment horizontal="left"/>
    </xf>
    <xf numFmtId="43" fontId="0" fillId="0" borderId="1" xfId="1" applyFont="1" applyBorder="1"/>
    <xf numFmtId="0" fontId="0" fillId="0" borderId="1" xfId="0" applyBorder="1" applyAlignment="1">
      <alignment horizontal="right"/>
    </xf>
    <xf numFmtId="43" fontId="0" fillId="0" borderId="2" xfId="1" applyFont="1" applyBorder="1"/>
    <xf numFmtId="0" fontId="3" fillId="0" borderId="6" xfId="0" applyFont="1" applyBorder="1"/>
    <xf numFmtId="0" fontId="3" fillId="0" borderId="7" xfId="0" applyFont="1" applyBorder="1"/>
    <xf numFmtId="0" fontId="3" fillId="5" borderId="7" xfId="0" applyFont="1" applyFill="1" applyBorder="1"/>
    <xf numFmtId="17" fontId="3" fillId="0" borderId="7" xfId="0" applyNumberFormat="1" applyFont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49" fontId="0" fillId="0" borderId="1" xfId="0" applyNumberFormat="1" applyFont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/>
    <xf numFmtId="49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" xfId="0" applyBorder="1" applyAlignment="1"/>
    <xf numFmtId="0" fontId="0" fillId="0" borderId="12" xfId="0" applyNumberFormat="1" applyBorder="1" applyAlignment="1">
      <alignment horizontal="center" vertical="center"/>
    </xf>
    <xf numFmtId="0" fontId="0" fillId="0" borderId="2" xfId="0" applyBorder="1" applyAlignment="1"/>
    <xf numFmtId="0" fontId="5" fillId="2" borderId="10" xfId="0" applyFont="1" applyFill="1" applyBorder="1"/>
    <xf numFmtId="0" fontId="0" fillId="0" borderId="10" xfId="0" applyBorder="1"/>
    <xf numFmtId="0" fontId="0" fillId="0" borderId="2" xfId="0" applyBorder="1"/>
    <xf numFmtId="0" fontId="7" fillId="0" borderId="1" xfId="0" applyFont="1" applyFill="1" applyBorder="1"/>
    <xf numFmtId="0" fontId="7" fillId="0" borderId="1" xfId="0" applyFont="1" applyBorder="1"/>
    <xf numFmtId="17" fontId="4" fillId="0" borderId="7" xfId="2" applyNumberFormat="1" applyBorder="1" applyAlignment="1">
      <alignment horizontal="left"/>
    </xf>
    <xf numFmtId="17" fontId="4" fillId="0" borderId="8" xfId="2" applyNumberFormat="1" applyBorder="1" applyAlignment="1">
      <alignment horizontal="left"/>
    </xf>
    <xf numFmtId="43" fontId="0" fillId="0" borderId="1" xfId="0" applyNumberFormat="1" applyBorder="1" applyAlignment="1">
      <alignment wrapText="1"/>
    </xf>
    <xf numFmtId="43" fontId="0" fillId="0" borderId="1" xfId="0" applyNumberFormat="1" applyBorder="1"/>
    <xf numFmtId="2" fontId="9" fillId="5" borderId="1" xfId="1" applyNumberFormat="1" applyFont="1" applyFill="1" applyBorder="1"/>
    <xf numFmtId="17" fontId="3" fillId="0" borderId="10" xfId="0" applyNumberFormat="1" applyFont="1" applyBorder="1" applyAlignment="1">
      <alignment horizontal="left"/>
    </xf>
    <xf numFmtId="0" fontId="3" fillId="0" borderId="16" xfId="0" applyFont="1" applyBorder="1"/>
    <xf numFmtId="0" fontId="3" fillId="0" borderId="10" xfId="0" applyFont="1" applyBorder="1"/>
    <xf numFmtId="0" fontId="3" fillId="5" borderId="10" xfId="0" applyFont="1" applyFill="1" applyBorder="1"/>
    <xf numFmtId="17" fontId="3" fillId="0" borderId="17" xfId="0" applyNumberFormat="1" applyFont="1" applyBorder="1" applyAlignment="1">
      <alignment horizontal="left"/>
    </xf>
    <xf numFmtId="17" fontId="4" fillId="0" borderId="10" xfId="2" applyNumberFormat="1" applyBorder="1" applyAlignment="1">
      <alignment horizontal="left"/>
    </xf>
    <xf numFmtId="0" fontId="3" fillId="0" borderId="18" xfId="0" applyFont="1" applyBorder="1"/>
    <xf numFmtId="43" fontId="4" fillId="0" borderId="1" xfId="2" applyNumberFormat="1" applyBorder="1" applyAlignment="1">
      <alignment horizontal="left"/>
    </xf>
    <xf numFmtId="43" fontId="0" fillId="0" borderId="2" xfId="0" applyNumberFormat="1" applyBorder="1"/>
    <xf numFmtId="2" fontId="0" fillId="0" borderId="0" xfId="0" applyNumberFormat="1"/>
    <xf numFmtId="2" fontId="2" fillId="0" borderId="1" xfId="0" applyNumberFormat="1" applyFont="1" applyBorder="1"/>
    <xf numFmtId="0" fontId="7" fillId="0" borderId="2" xfId="0" applyFont="1" applyFill="1" applyBorder="1"/>
    <xf numFmtId="0" fontId="6" fillId="0" borderId="0" xfId="0" applyFont="1"/>
    <xf numFmtId="2" fontId="7" fillId="0" borderId="10" xfId="2" applyNumberFormat="1" applyFont="1" applyBorder="1" applyAlignment="1">
      <alignment horizontal="left"/>
    </xf>
    <xf numFmtId="0" fontId="0" fillId="0" borderId="0" xfId="0" applyFill="1" applyBorder="1"/>
    <xf numFmtId="2" fontId="8" fillId="0" borderId="0" xfId="1" applyNumberFormat="1" applyFont="1" applyFill="1" applyBorder="1"/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2" fontId="9" fillId="8" borderId="1" xfId="1" applyNumberFormat="1" applyFont="1" applyFill="1" applyBorder="1"/>
  </cellXfs>
  <cellStyles count="3">
    <cellStyle name="Гиперссылка" xfId="2" builtinId="8"/>
    <cellStyle name="Обычный" xfId="0" builtinId="0"/>
    <cellStyle name="Финансовый" xfId="1" builtinId="3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7" tint="0.59999389629810485"/>
  </sheetPr>
  <dimension ref="A1:M363"/>
  <sheetViews>
    <sheetView workbookViewId="0">
      <selection activeCell="H352" sqref="H352"/>
    </sheetView>
  </sheetViews>
  <sheetFormatPr defaultRowHeight="15" x14ac:dyDescent="0.25"/>
  <cols>
    <col min="2" max="2" width="20.85546875" bestFit="1" customWidth="1"/>
    <col min="3" max="3" width="13.42578125" bestFit="1" customWidth="1"/>
    <col min="4" max="4" width="17.7109375" bestFit="1" customWidth="1"/>
    <col min="5" max="5" width="17.7109375" customWidth="1"/>
    <col min="6" max="6" width="13.140625" bestFit="1" customWidth="1"/>
    <col min="7" max="7" width="12.140625" bestFit="1" customWidth="1"/>
    <col min="8" max="8" width="16.140625" bestFit="1" customWidth="1"/>
    <col min="9" max="9" width="12.5703125" bestFit="1" customWidth="1"/>
    <col min="10" max="10" width="12.28515625" customWidth="1"/>
    <col min="11" max="11" width="12.5703125" bestFit="1" customWidth="1"/>
  </cols>
  <sheetData>
    <row r="1" spans="1:13" ht="18.75" x14ac:dyDescent="0.3">
      <c r="A1" s="71" t="s">
        <v>47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x14ac:dyDescent="0.25">
      <c r="A2" t="s">
        <v>0</v>
      </c>
      <c r="C2" s="3">
        <v>41711</v>
      </c>
    </row>
    <row r="3" spans="1:13" ht="18.75" x14ac:dyDescent="0.3">
      <c r="A3" s="10" t="s">
        <v>13</v>
      </c>
      <c r="B3" t="s">
        <v>15</v>
      </c>
    </row>
    <row r="4" spans="1:13" ht="18.75" x14ac:dyDescent="0.3">
      <c r="A4" s="11" t="s">
        <v>14</v>
      </c>
      <c r="B4" t="s">
        <v>16</v>
      </c>
    </row>
    <row r="5" spans="1:13" x14ac:dyDescent="0.25">
      <c r="D5" s="2"/>
      <c r="E5" s="1"/>
      <c r="F5" s="1">
        <v>41456</v>
      </c>
      <c r="G5" s="1">
        <v>41487</v>
      </c>
      <c r="H5" s="1">
        <v>41518</v>
      </c>
      <c r="I5" s="1">
        <v>41548</v>
      </c>
      <c r="J5" s="1">
        <v>41579</v>
      </c>
      <c r="K5" s="1">
        <v>41609</v>
      </c>
      <c r="L5" s="1"/>
      <c r="M5" s="1"/>
    </row>
    <row r="6" spans="1:13" ht="15.75" thickBot="1" x14ac:dyDescent="0.3">
      <c r="D6" t="s">
        <v>1</v>
      </c>
      <c r="F6">
        <v>4.01</v>
      </c>
      <c r="G6">
        <v>4.01</v>
      </c>
      <c r="H6">
        <v>4.01</v>
      </c>
      <c r="I6">
        <v>4.01</v>
      </c>
      <c r="J6">
        <v>4.01</v>
      </c>
      <c r="K6">
        <v>4.01</v>
      </c>
    </row>
    <row r="7" spans="1:13" x14ac:dyDescent="0.25">
      <c r="A7" s="69"/>
      <c r="B7" s="70"/>
      <c r="C7" s="70"/>
      <c r="D7" s="70"/>
      <c r="E7" s="70"/>
      <c r="F7" s="67" t="s">
        <v>12</v>
      </c>
      <c r="G7" s="67"/>
      <c r="H7" s="67"/>
      <c r="I7" s="67"/>
      <c r="J7" s="67"/>
      <c r="K7" s="68"/>
    </row>
    <row r="8" spans="1:13" ht="15.75" thickBot="1" x14ac:dyDescent="0.3">
      <c r="A8" s="16" t="s">
        <v>9</v>
      </c>
      <c r="B8" s="17" t="s">
        <v>3</v>
      </c>
      <c r="C8" s="17" t="s">
        <v>2</v>
      </c>
      <c r="D8" s="18" t="s">
        <v>10</v>
      </c>
      <c r="E8" s="17" t="s">
        <v>11</v>
      </c>
      <c r="F8" s="19">
        <v>41456</v>
      </c>
      <c r="G8" s="19">
        <v>41487</v>
      </c>
      <c r="H8" s="19">
        <v>41518</v>
      </c>
      <c r="I8" s="19">
        <v>41548</v>
      </c>
      <c r="J8" s="46">
        <v>41579</v>
      </c>
      <c r="K8" s="47">
        <v>41609</v>
      </c>
    </row>
    <row r="9" spans="1:13" x14ac:dyDescent="0.25">
      <c r="A9" s="40"/>
      <c r="B9" s="62" t="s">
        <v>83</v>
      </c>
      <c r="C9" s="43">
        <v>1</v>
      </c>
      <c r="D9" s="50">
        <f t="shared" ref="D9:D44" si="0">E9-F9-G9-H9-I9-J9-K9</f>
        <v>-64.480799999999988</v>
      </c>
      <c r="E9" s="43">
        <f>ноя.13!I7+дек.13!I7</f>
        <v>0</v>
      </c>
      <c r="F9" s="43"/>
      <c r="G9" s="43"/>
      <c r="H9" s="43"/>
      <c r="I9" s="43"/>
      <c r="J9" s="15">
        <f>ноя.13!H7</f>
        <v>31.518599999999999</v>
      </c>
      <c r="K9" s="59">
        <f>дек.13!H7</f>
        <v>32.962199999999996</v>
      </c>
    </row>
    <row r="10" spans="1:13" hidden="1" x14ac:dyDescent="0.25">
      <c r="A10" s="6"/>
      <c r="B10" s="6" t="s">
        <v>75</v>
      </c>
      <c r="C10" s="6">
        <v>2</v>
      </c>
      <c r="D10" s="50">
        <f t="shared" si="0"/>
        <v>0</v>
      </c>
      <c r="E10" s="6"/>
      <c r="F10" s="6"/>
      <c r="G10" s="6"/>
      <c r="H10" s="6"/>
      <c r="I10" s="6"/>
      <c r="J10" s="13">
        <v>0</v>
      </c>
      <c r="K10" s="6"/>
    </row>
    <row r="11" spans="1:13" x14ac:dyDescent="0.25">
      <c r="A11" s="6"/>
      <c r="B11" s="44" t="s">
        <v>84</v>
      </c>
      <c r="C11" s="6">
        <v>4</v>
      </c>
      <c r="D11" s="50">
        <f t="shared" si="0"/>
        <v>-26.024899999999999</v>
      </c>
      <c r="E11" s="6">
        <f>ноя.13!I8+дек.13!I8</f>
        <v>0</v>
      </c>
      <c r="F11" s="6"/>
      <c r="G11" s="6"/>
      <c r="H11" s="6"/>
      <c r="I11" s="6"/>
      <c r="J11" s="13">
        <f>ноя.13!H8</f>
        <v>26.024899999999999</v>
      </c>
      <c r="K11" s="49">
        <f>дек.13!H8</f>
        <v>0</v>
      </c>
    </row>
    <row r="12" spans="1:13" x14ac:dyDescent="0.25">
      <c r="A12" s="6"/>
      <c r="B12" s="45" t="s">
        <v>86</v>
      </c>
      <c r="C12" s="6">
        <v>12</v>
      </c>
      <c r="D12" s="50">
        <f t="shared" si="0"/>
        <v>-1179.2207000000001</v>
      </c>
      <c r="E12" s="6">
        <f>ноя.13!I9+дек.13!I9</f>
        <v>0</v>
      </c>
      <c r="F12" s="6"/>
      <c r="G12" s="6"/>
      <c r="H12" s="6"/>
      <c r="I12" s="6"/>
      <c r="J12" s="13">
        <f>ноя.13!H9</f>
        <v>700.70740000000001</v>
      </c>
      <c r="K12" s="49">
        <f>дек.13!H9</f>
        <v>478.51330000000002</v>
      </c>
    </row>
    <row r="13" spans="1:13" hidden="1" x14ac:dyDescent="0.25">
      <c r="A13" s="6"/>
      <c r="B13" s="45" t="s">
        <v>87</v>
      </c>
      <c r="C13" s="6">
        <v>13</v>
      </c>
      <c r="D13" s="50">
        <f t="shared" si="0"/>
        <v>0</v>
      </c>
      <c r="E13" s="6">
        <f>ноя.13!I10+дек.13!I10</f>
        <v>0</v>
      </c>
      <c r="F13" s="6"/>
      <c r="G13" s="6"/>
      <c r="H13" s="6"/>
      <c r="I13" s="6"/>
      <c r="J13" s="13">
        <v>0</v>
      </c>
      <c r="K13" s="6"/>
    </row>
    <row r="14" spans="1:13" x14ac:dyDescent="0.25">
      <c r="A14" s="6"/>
      <c r="B14" s="45" t="s">
        <v>89</v>
      </c>
      <c r="C14" s="6">
        <v>25</v>
      </c>
      <c r="D14" s="50">
        <f t="shared" si="0"/>
        <v>-2576.9061999999999</v>
      </c>
      <c r="E14" s="6">
        <f>ноя.13!I11+дек.13!I11</f>
        <v>0</v>
      </c>
      <c r="F14" s="6"/>
      <c r="G14" s="6"/>
      <c r="H14" s="6"/>
      <c r="I14" s="6"/>
      <c r="J14" s="13">
        <f>ноя.13!H11</f>
        <v>1155.8424</v>
      </c>
      <c r="K14" s="49">
        <f>дек.13!H11</f>
        <v>1421.0637999999999</v>
      </c>
    </row>
    <row r="15" spans="1:13" hidden="1" x14ac:dyDescent="0.25">
      <c r="A15" s="6"/>
      <c r="B15" s="6" t="s">
        <v>70</v>
      </c>
      <c r="C15" s="6">
        <v>30</v>
      </c>
      <c r="D15" s="50">
        <f t="shared" si="0"/>
        <v>0</v>
      </c>
      <c r="E15" s="6"/>
      <c r="F15" s="6"/>
      <c r="G15" s="6"/>
      <c r="H15" s="6"/>
      <c r="I15" s="6"/>
      <c r="J15" s="13">
        <v>0</v>
      </c>
      <c r="K15" s="6"/>
    </row>
    <row r="16" spans="1:13" hidden="1" x14ac:dyDescent="0.25">
      <c r="A16" s="6"/>
      <c r="B16" s="6" t="s">
        <v>17</v>
      </c>
      <c r="C16" s="6">
        <v>32</v>
      </c>
      <c r="D16" s="50">
        <f t="shared" si="0"/>
        <v>0</v>
      </c>
      <c r="E16" s="6"/>
      <c r="F16" s="6"/>
      <c r="G16" s="6"/>
      <c r="H16" s="6"/>
      <c r="I16" s="6"/>
      <c r="J16" s="13">
        <f>0</f>
        <v>0</v>
      </c>
      <c r="K16" s="6"/>
    </row>
    <row r="17" spans="1:11" hidden="1" x14ac:dyDescent="0.25">
      <c r="A17" s="6"/>
      <c r="B17" s="6" t="s">
        <v>18</v>
      </c>
      <c r="C17" s="6">
        <v>38</v>
      </c>
      <c r="D17" s="50">
        <f t="shared" si="0"/>
        <v>0</v>
      </c>
      <c r="E17" s="6"/>
      <c r="F17" s="6"/>
      <c r="G17" s="6"/>
      <c r="H17" s="6"/>
      <c r="I17" s="6"/>
      <c r="J17" s="13">
        <f>0</f>
        <v>0</v>
      </c>
      <c r="K17" s="6"/>
    </row>
    <row r="18" spans="1:11" hidden="1" x14ac:dyDescent="0.25">
      <c r="A18" s="6"/>
      <c r="B18" s="6" t="s">
        <v>19</v>
      </c>
      <c r="C18" s="6">
        <v>39</v>
      </c>
      <c r="D18" s="50">
        <f t="shared" si="0"/>
        <v>0</v>
      </c>
      <c r="E18" s="6"/>
      <c r="F18" s="6"/>
      <c r="G18" s="6"/>
      <c r="H18" s="6"/>
      <c r="I18" s="6"/>
      <c r="J18" s="13">
        <v>0</v>
      </c>
      <c r="K18" s="6"/>
    </row>
    <row r="19" spans="1:11" hidden="1" x14ac:dyDescent="0.25">
      <c r="A19" s="6"/>
      <c r="B19" s="6" t="s">
        <v>20</v>
      </c>
      <c r="C19" s="6">
        <v>40</v>
      </c>
      <c r="D19" s="50">
        <f t="shared" si="0"/>
        <v>0</v>
      </c>
      <c r="E19" s="6"/>
      <c r="F19" s="6"/>
      <c r="G19" s="6"/>
      <c r="H19" s="6"/>
      <c r="I19" s="6"/>
      <c r="J19" s="13">
        <v>0</v>
      </c>
      <c r="K19" s="6"/>
    </row>
    <row r="20" spans="1:11" hidden="1" x14ac:dyDescent="0.25">
      <c r="A20" s="6"/>
      <c r="B20" s="6" t="s">
        <v>21</v>
      </c>
      <c r="C20" s="6">
        <v>41</v>
      </c>
      <c r="D20" s="50">
        <f t="shared" si="0"/>
        <v>0</v>
      </c>
      <c r="E20" s="6"/>
      <c r="F20" s="6"/>
      <c r="G20" s="6"/>
      <c r="H20" s="6"/>
      <c r="I20" s="6"/>
      <c r="J20" s="13">
        <v>0</v>
      </c>
      <c r="K20" s="6"/>
    </row>
    <row r="21" spans="1:11" hidden="1" x14ac:dyDescent="0.25">
      <c r="A21" s="6"/>
      <c r="B21" s="6" t="s">
        <v>22</v>
      </c>
      <c r="C21" s="6">
        <v>49</v>
      </c>
      <c r="D21" s="50">
        <f t="shared" si="0"/>
        <v>0</v>
      </c>
      <c r="E21" s="6"/>
      <c r="F21" s="6"/>
      <c r="G21" s="6"/>
      <c r="H21" s="6"/>
      <c r="I21" s="6"/>
      <c r="J21" s="13">
        <v>0</v>
      </c>
      <c r="K21" s="6"/>
    </row>
    <row r="22" spans="1:11" x14ac:dyDescent="0.25">
      <c r="A22" s="6"/>
      <c r="B22" s="45" t="s">
        <v>90</v>
      </c>
      <c r="C22" s="6">
        <v>57</v>
      </c>
      <c r="D22" s="50">
        <f t="shared" si="0"/>
        <v>-13.794400000000001</v>
      </c>
      <c r="E22" s="6">
        <f>ноя.13!I12+дек.13!I12</f>
        <v>0</v>
      </c>
      <c r="F22" s="6"/>
      <c r="G22" s="6"/>
      <c r="H22" s="6"/>
      <c r="I22" s="6"/>
      <c r="J22" s="13">
        <f>ноя.13!H12</f>
        <v>13.754300000000002</v>
      </c>
      <c r="K22" s="49">
        <f>дек.13!H12</f>
        <v>4.0099999999999143E-2</v>
      </c>
    </row>
    <row r="23" spans="1:11" hidden="1" x14ac:dyDescent="0.25">
      <c r="A23" s="6"/>
      <c r="B23" s="6" t="s">
        <v>71</v>
      </c>
      <c r="C23" s="6">
        <v>58</v>
      </c>
      <c r="D23" s="50">
        <f t="shared" si="0"/>
        <v>0</v>
      </c>
      <c r="E23" s="6"/>
      <c r="F23" s="6"/>
      <c r="G23" s="6"/>
      <c r="H23" s="6"/>
      <c r="I23" s="6"/>
      <c r="J23" s="13">
        <v>0</v>
      </c>
      <c r="K23" s="6"/>
    </row>
    <row r="24" spans="1:11" hidden="1" x14ac:dyDescent="0.25">
      <c r="A24" s="6"/>
      <c r="B24" s="6" t="s">
        <v>23</v>
      </c>
      <c r="C24" s="6">
        <v>64</v>
      </c>
      <c r="D24" s="50">
        <f t="shared" si="0"/>
        <v>0</v>
      </c>
      <c r="E24" s="6"/>
      <c r="F24" s="6"/>
      <c r="G24" s="6"/>
      <c r="H24" s="6"/>
      <c r="I24" s="6"/>
      <c r="J24" s="13">
        <f>0</f>
        <v>0</v>
      </c>
      <c r="K24" s="6"/>
    </row>
    <row r="25" spans="1:11" hidden="1" x14ac:dyDescent="0.25">
      <c r="A25" s="6"/>
      <c r="B25" s="6" t="s">
        <v>24</v>
      </c>
      <c r="C25" s="6">
        <v>68</v>
      </c>
      <c r="D25" s="50">
        <f t="shared" si="0"/>
        <v>0</v>
      </c>
      <c r="E25" s="6"/>
      <c r="F25" s="6"/>
      <c r="G25" s="6"/>
      <c r="H25" s="6"/>
      <c r="I25" s="6"/>
      <c r="J25" s="13">
        <v>0</v>
      </c>
      <c r="K25" s="6"/>
    </row>
    <row r="26" spans="1:11" x14ac:dyDescent="0.25">
      <c r="A26" s="6"/>
      <c r="B26" s="6" t="s">
        <v>25</v>
      </c>
      <c r="C26" s="6">
        <v>69</v>
      </c>
      <c r="D26" s="50">
        <f t="shared" si="0"/>
        <v>-6725.4116000000004</v>
      </c>
      <c r="E26" s="49">
        <f>ноя.13!I13+дек.13!I13</f>
        <v>5614</v>
      </c>
      <c r="F26" s="6"/>
      <c r="G26" s="6"/>
      <c r="H26" s="6"/>
      <c r="I26" s="6"/>
      <c r="J26" s="13">
        <f>ноя.13!H13</f>
        <v>5473.8505000000005</v>
      </c>
      <c r="K26" s="49">
        <f>дек.13!H13</f>
        <v>6865.5610999999999</v>
      </c>
    </row>
    <row r="27" spans="1:11" x14ac:dyDescent="0.25">
      <c r="A27" s="6"/>
      <c r="B27" s="6" t="s">
        <v>26</v>
      </c>
      <c r="C27" s="6">
        <v>70</v>
      </c>
      <c r="D27" s="50">
        <f t="shared" si="0"/>
        <v>-2152.4877999999999</v>
      </c>
      <c r="E27" s="6">
        <f>ноя.13!I14+дек.13!I14</f>
        <v>0</v>
      </c>
      <c r="F27" s="6"/>
      <c r="G27" s="6"/>
      <c r="H27" s="6"/>
      <c r="I27" s="6"/>
      <c r="J27" s="13">
        <f>ноя.13!H14</f>
        <v>787.12290000000007</v>
      </c>
      <c r="K27" s="49">
        <f>дек.13!H14</f>
        <v>1365.3649</v>
      </c>
    </row>
    <row r="28" spans="1:11" x14ac:dyDescent="0.25">
      <c r="A28" s="6"/>
      <c r="B28" s="6" t="s">
        <v>72</v>
      </c>
      <c r="C28" s="6">
        <v>71</v>
      </c>
      <c r="D28" s="50">
        <f t="shared" si="0"/>
        <v>-3606.6340999999998</v>
      </c>
      <c r="E28" s="6">
        <f>ноя.13!I15+дек.13!I15</f>
        <v>0</v>
      </c>
      <c r="F28" s="6"/>
      <c r="G28" s="6"/>
      <c r="H28" s="6"/>
      <c r="I28" s="6"/>
      <c r="J28" s="13">
        <f>ноя.13!H15</f>
        <v>1754.6155999999999</v>
      </c>
      <c r="K28" s="49">
        <f>дек.13!H15</f>
        <v>1852.0184999999999</v>
      </c>
    </row>
    <row r="29" spans="1:11" hidden="1" x14ac:dyDescent="0.25">
      <c r="A29" s="6"/>
      <c r="B29" s="6" t="s">
        <v>27</v>
      </c>
      <c r="C29" s="6">
        <v>73</v>
      </c>
      <c r="D29" s="50">
        <f t="shared" si="0"/>
        <v>0</v>
      </c>
      <c r="E29" s="6"/>
      <c r="F29" s="6"/>
      <c r="G29" s="6"/>
      <c r="H29" s="6"/>
      <c r="I29" s="6"/>
      <c r="J29" s="13">
        <v>0</v>
      </c>
      <c r="K29" s="6"/>
    </row>
    <row r="30" spans="1:11" hidden="1" x14ac:dyDescent="0.25">
      <c r="A30" s="6"/>
      <c r="B30" s="6" t="s">
        <v>4</v>
      </c>
      <c r="C30" s="6">
        <v>75</v>
      </c>
      <c r="D30" s="50">
        <f t="shared" si="0"/>
        <v>0</v>
      </c>
      <c r="E30" s="6"/>
      <c r="F30" s="6"/>
      <c r="G30" s="6"/>
      <c r="H30" s="6"/>
      <c r="I30" s="6"/>
      <c r="J30" s="13">
        <v>0</v>
      </c>
      <c r="K30" s="6"/>
    </row>
    <row r="31" spans="1:11" x14ac:dyDescent="0.25">
      <c r="A31" s="6"/>
      <c r="B31" s="6" t="s">
        <v>5</v>
      </c>
      <c r="C31" s="6">
        <v>76</v>
      </c>
      <c r="D31" s="50">
        <f t="shared" si="0"/>
        <v>-34.967199999999991</v>
      </c>
      <c r="E31" s="6">
        <f>ноя.13!I16+дек.13!I16</f>
        <v>0</v>
      </c>
      <c r="F31" s="6"/>
      <c r="G31" s="6"/>
      <c r="H31" s="6"/>
      <c r="I31" s="6"/>
      <c r="J31" s="13">
        <f>ноя.13!H16</f>
        <v>34.967199999999991</v>
      </c>
      <c r="K31" s="49">
        <f>дек.13!H16</f>
        <v>0</v>
      </c>
    </row>
    <row r="32" spans="1:11" x14ac:dyDescent="0.25">
      <c r="A32" s="6"/>
      <c r="B32" s="6" t="s">
        <v>101</v>
      </c>
      <c r="C32" s="6">
        <v>79</v>
      </c>
      <c r="D32" s="50">
        <f t="shared" si="0"/>
        <v>-431.39579999999995</v>
      </c>
      <c r="E32" s="6">
        <f>ноя.13!I17+дек.13!I17</f>
        <v>0</v>
      </c>
      <c r="F32" s="6"/>
      <c r="G32" s="6"/>
      <c r="H32" s="6"/>
      <c r="I32" s="6"/>
      <c r="J32" s="13">
        <f>ноя.13!H17</f>
        <v>431.39579999999995</v>
      </c>
      <c r="K32" s="49">
        <f>дек.13!H17</f>
        <v>0</v>
      </c>
    </row>
    <row r="33" spans="1:11" hidden="1" x14ac:dyDescent="0.25">
      <c r="A33" s="6"/>
      <c r="B33" s="6" t="s">
        <v>28</v>
      </c>
      <c r="C33" s="6">
        <v>82</v>
      </c>
      <c r="D33" s="50">
        <f t="shared" si="0"/>
        <v>0</v>
      </c>
      <c r="E33" s="6"/>
      <c r="F33" s="6"/>
      <c r="G33" s="6"/>
      <c r="H33" s="6"/>
      <c r="I33" s="6"/>
      <c r="J33" s="13">
        <v>0</v>
      </c>
      <c r="K33" s="6"/>
    </row>
    <row r="34" spans="1:11" hidden="1" x14ac:dyDescent="0.25">
      <c r="A34" s="6"/>
      <c r="B34" s="6" t="s">
        <v>29</v>
      </c>
      <c r="C34" s="6">
        <v>83</v>
      </c>
      <c r="D34" s="50">
        <f t="shared" si="0"/>
        <v>0</v>
      </c>
      <c r="E34" s="6"/>
      <c r="F34" s="6"/>
      <c r="G34" s="6"/>
      <c r="H34" s="6"/>
      <c r="I34" s="6"/>
      <c r="J34" s="13">
        <v>0</v>
      </c>
      <c r="K34" s="6"/>
    </row>
    <row r="35" spans="1:11" x14ac:dyDescent="0.25">
      <c r="A35" s="6"/>
      <c r="B35" s="45" t="s">
        <v>91</v>
      </c>
      <c r="C35" s="6">
        <v>85</v>
      </c>
      <c r="D35" s="50">
        <f t="shared" si="0"/>
        <v>-49.483399999999996</v>
      </c>
      <c r="E35" s="49">
        <f>ноя.13!I18+дек.13!I18</f>
        <v>0</v>
      </c>
      <c r="F35" s="6"/>
      <c r="G35" s="6"/>
      <c r="H35" s="6"/>
      <c r="I35" s="6"/>
      <c r="J35" s="13">
        <f>ноя.13!H18</f>
        <v>49.202699999999993</v>
      </c>
      <c r="K35" s="49">
        <f>дек.13!H18</f>
        <v>0.28070000000000112</v>
      </c>
    </row>
    <row r="36" spans="1:11" hidden="1" x14ac:dyDescent="0.25">
      <c r="A36" s="6"/>
      <c r="B36" s="6" t="s">
        <v>30</v>
      </c>
      <c r="C36" s="6">
        <v>86</v>
      </c>
      <c r="D36" s="50">
        <f t="shared" si="0"/>
        <v>0</v>
      </c>
      <c r="E36" s="6"/>
      <c r="F36" s="6"/>
      <c r="G36" s="6"/>
      <c r="H36" s="6"/>
      <c r="I36" s="6"/>
      <c r="J36" s="13">
        <f>0</f>
        <v>0</v>
      </c>
      <c r="K36" s="6"/>
    </row>
    <row r="37" spans="1:11" hidden="1" x14ac:dyDescent="0.25">
      <c r="A37" s="6"/>
      <c r="B37" s="6" t="s">
        <v>31</v>
      </c>
      <c r="C37" s="6">
        <v>87</v>
      </c>
      <c r="D37" s="50">
        <f t="shared" si="0"/>
        <v>0</v>
      </c>
      <c r="E37" s="6"/>
      <c r="F37" s="6"/>
      <c r="G37" s="6"/>
      <c r="H37" s="6"/>
      <c r="I37" s="6"/>
      <c r="J37" s="13">
        <v>0</v>
      </c>
      <c r="K37" s="6"/>
    </row>
    <row r="38" spans="1:11" hidden="1" x14ac:dyDescent="0.25">
      <c r="A38" s="6"/>
      <c r="B38" s="6" t="s">
        <v>32</v>
      </c>
      <c r="C38" s="6">
        <v>88</v>
      </c>
      <c r="D38" s="50">
        <f t="shared" si="0"/>
        <v>0</v>
      </c>
      <c r="E38" s="6"/>
      <c r="F38" s="6"/>
      <c r="G38" s="6"/>
      <c r="H38" s="6"/>
      <c r="I38" s="6"/>
      <c r="J38" s="13">
        <v>0</v>
      </c>
      <c r="K38" s="6"/>
    </row>
    <row r="39" spans="1:11" x14ac:dyDescent="0.25">
      <c r="A39" s="6"/>
      <c r="B39" s="6" t="s">
        <v>33</v>
      </c>
      <c r="C39" s="6">
        <v>89</v>
      </c>
      <c r="D39" s="50">
        <f t="shared" si="0"/>
        <v>-2643.7127999999998</v>
      </c>
      <c r="E39" s="6">
        <f>ноя.13!I19+дек.13!I19</f>
        <v>0</v>
      </c>
      <c r="F39" s="6"/>
      <c r="G39" s="6"/>
      <c r="H39" s="6"/>
      <c r="I39" s="6"/>
      <c r="J39" s="13">
        <f>ноя.13!H19</f>
        <v>1161.8172999999999</v>
      </c>
      <c r="K39" s="49">
        <f>дек.13!H19</f>
        <v>1481.8954999999999</v>
      </c>
    </row>
    <row r="40" spans="1:11" hidden="1" x14ac:dyDescent="0.25">
      <c r="A40" s="6"/>
      <c r="B40" s="6" t="s">
        <v>34</v>
      </c>
      <c r="C40" s="6">
        <v>91</v>
      </c>
      <c r="D40" s="50">
        <f t="shared" si="0"/>
        <v>0</v>
      </c>
      <c r="E40" s="6"/>
      <c r="F40" s="6"/>
      <c r="G40" s="6"/>
      <c r="H40" s="6"/>
      <c r="I40" s="6"/>
      <c r="J40" s="13">
        <v>0</v>
      </c>
      <c r="K40" s="6"/>
    </row>
    <row r="41" spans="1:11" hidden="1" x14ac:dyDescent="0.25">
      <c r="A41" s="6"/>
      <c r="B41" s="6" t="s">
        <v>35</v>
      </c>
      <c r="C41" s="6">
        <v>92</v>
      </c>
      <c r="D41" s="50">
        <f t="shared" si="0"/>
        <v>0</v>
      </c>
      <c r="E41" s="6"/>
      <c r="F41" s="6"/>
      <c r="G41" s="6"/>
      <c r="H41" s="6"/>
      <c r="I41" s="6"/>
      <c r="J41" s="13">
        <v>0</v>
      </c>
      <c r="K41" s="6"/>
    </row>
    <row r="42" spans="1:11" hidden="1" x14ac:dyDescent="0.25">
      <c r="A42" s="6"/>
      <c r="B42" s="6" t="s">
        <v>36</v>
      </c>
      <c r="C42" s="6">
        <v>104</v>
      </c>
      <c r="D42" s="50">
        <f t="shared" si="0"/>
        <v>0</v>
      </c>
      <c r="E42" s="6"/>
      <c r="F42" s="6"/>
      <c r="G42" s="6"/>
      <c r="H42" s="6"/>
      <c r="I42" s="6"/>
      <c r="J42" s="13">
        <v>0</v>
      </c>
      <c r="K42" s="6"/>
    </row>
    <row r="43" spans="1:11" hidden="1" x14ac:dyDescent="0.25">
      <c r="A43" s="6"/>
      <c r="B43" s="6" t="s">
        <v>37</v>
      </c>
      <c r="C43" s="6">
        <v>114</v>
      </c>
      <c r="D43" s="50">
        <f t="shared" si="0"/>
        <v>0</v>
      </c>
      <c r="E43" s="6"/>
      <c r="F43" s="6"/>
      <c r="G43" s="6"/>
      <c r="H43" s="6"/>
      <c r="I43" s="6"/>
      <c r="J43" s="13">
        <v>0</v>
      </c>
      <c r="K43" s="6"/>
    </row>
    <row r="44" spans="1:11" x14ac:dyDescent="0.25">
      <c r="A44" s="6"/>
      <c r="B44" s="45" t="s">
        <v>92</v>
      </c>
      <c r="C44" s="6">
        <v>116</v>
      </c>
      <c r="D44" s="50">
        <f t="shared" si="0"/>
        <v>-22075.731699999997</v>
      </c>
      <c r="E44" s="6">
        <f>ноя.13!I20+дек.13!I20</f>
        <v>0</v>
      </c>
      <c r="F44" s="6"/>
      <c r="G44" s="6"/>
      <c r="H44" s="6"/>
      <c r="I44" s="6"/>
      <c r="J44" s="13">
        <f>ноя.13!H20</f>
        <v>10300.045899999999</v>
      </c>
      <c r="K44" s="49">
        <f>дек.13!H20</f>
        <v>11775.685799999999</v>
      </c>
    </row>
    <row r="45" spans="1:11" hidden="1" x14ac:dyDescent="0.25">
      <c r="B45" s="5"/>
      <c r="C45">
        <v>276</v>
      </c>
      <c r="D45" s="50"/>
      <c r="J45" s="13"/>
    </row>
    <row r="46" spans="1:11" hidden="1" x14ac:dyDescent="0.25">
      <c r="B46" s="41"/>
      <c r="C46">
        <v>267</v>
      </c>
      <c r="D46" s="50"/>
      <c r="J46" s="13"/>
    </row>
    <row r="47" spans="1:11" x14ac:dyDescent="0.25">
      <c r="A47" s="6"/>
      <c r="B47" s="45" t="s">
        <v>93</v>
      </c>
      <c r="C47" s="6">
        <v>138</v>
      </c>
      <c r="D47" s="50">
        <f>E47-F47-G47-H47-I47-J47-K47</f>
        <v>-147.2071</v>
      </c>
      <c r="E47" s="6">
        <f>ноя.13!I21+дек.13!I21</f>
        <v>0</v>
      </c>
      <c r="F47" s="6"/>
      <c r="G47" s="6"/>
      <c r="H47" s="6"/>
      <c r="I47" s="6"/>
      <c r="J47" s="13">
        <f>ноя.13!H21</f>
        <v>147.2071</v>
      </c>
      <c r="K47" s="49">
        <f>дек.13!H21</f>
        <v>0</v>
      </c>
    </row>
    <row r="48" spans="1:11" hidden="1" x14ac:dyDescent="0.25">
      <c r="A48" s="6"/>
      <c r="B48" s="6" t="s">
        <v>38</v>
      </c>
      <c r="C48" s="6">
        <v>143</v>
      </c>
      <c r="D48" s="50">
        <f>E48-F48-G48-H48-I48-J48-K48</f>
        <v>0</v>
      </c>
      <c r="E48" s="6"/>
      <c r="F48" s="6"/>
      <c r="G48" s="6"/>
      <c r="H48" s="6"/>
      <c r="I48" s="6"/>
      <c r="J48" s="13">
        <v>0</v>
      </c>
      <c r="K48" s="6"/>
    </row>
    <row r="49" spans="1:11" hidden="1" x14ac:dyDescent="0.25">
      <c r="C49">
        <v>5</v>
      </c>
      <c r="D49" s="50"/>
      <c r="J49" s="13"/>
    </row>
    <row r="50" spans="1:11" hidden="1" x14ac:dyDescent="0.25">
      <c r="C50">
        <v>6</v>
      </c>
      <c r="D50" s="50"/>
      <c r="J50" s="13"/>
    </row>
    <row r="51" spans="1:11" hidden="1" x14ac:dyDescent="0.25">
      <c r="C51">
        <v>7</v>
      </c>
      <c r="D51" s="50"/>
      <c r="J51" s="13"/>
    </row>
    <row r="52" spans="1:11" hidden="1" x14ac:dyDescent="0.25">
      <c r="B52" s="6"/>
      <c r="C52">
        <v>8</v>
      </c>
      <c r="D52" s="50"/>
      <c r="J52" s="13"/>
    </row>
    <row r="53" spans="1:11" hidden="1" x14ac:dyDescent="0.25">
      <c r="B53" s="6"/>
      <c r="C53">
        <v>9</v>
      </c>
      <c r="D53" s="50"/>
      <c r="J53" s="13"/>
    </row>
    <row r="54" spans="1:11" hidden="1" x14ac:dyDescent="0.25">
      <c r="C54">
        <v>10</v>
      </c>
      <c r="D54" s="50"/>
      <c r="J54" s="13"/>
    </row>
    <row r="55" spans="1:11" hidden="1" x14ac:dyDescent="0.25">
      <c r="C55">
        <v>11</v>
      </c>
      <c r="D55" s="50"/>
      <c r="J55" s="13"/>
    </row>
    <row r="56" spans="1:11" x14ac:dyDescent="0.25">
      <c r="A56" s="6"/>
      <c r="B56" s="6" t="s">
        <v>39</v>
      </c>
      <c r="C56" s="6">
        <v>172</v>
      </c>
      <c r="D56" s="50">
        <f>E56-F56-G56-H56-I56-J56-K56</f>
        <v>-287.79769999999996</v>
      </c>
      <c r="E56" s="6">
        <f>ноя.13!I22+дек.13!I22</f>
        <v>0</v>
      </c>
      <c r="F56" s="6"/>
      <c r="G56" s="6"/>
      <c r="H56" s="6"/>
      <c r="I56" s="6"/>
      <c r="J56" s="13">
        <f>ноя.13!H22</f>
        <v>287.79769999999996</v>
      </c>
      <c r="K56" s="49">
        <f>дек.13!H22</f>
        <v>0</v>
      </c>
    </row>
    <row r="57" spans="1:11" hidden="1" x14ac:dyDescent="0.25">
      <c r="A57" s="6"/>
      <c r="B57" s="6" t="s">
        <v>40</v>
      </c>
      <c r="C57" s="6">
        <v>173</v>
      </c>
      <c r="D57" s="50">
        <f>E57-F57-G57-H57-I57-J57-K57</f>
        <v>0</v>
      </c>
      <c r="E57" s="6"/>
      <c r="F57" s="6"/>
      <c r="G57" s="6"/>
      <c r="H57" s="6"/>
      <c r="I57" s="6"/>
      <c r="J57" s="13">
        <v>0</v>
      </c>
      <c r="K57" s="6"/>
    </row>
    <row r="58" spans="1:11" hidden="1" x14ac:dyDescent="0.25">
      <c r="C58">
        <v>14</v>
      </c>
      <c r="D58" s="50"/>
      <c r="J58" s="15"/>
    </row>
    <row r="59" spans="1:11" hidden="1" x14ac:dyDescent="0.25">
      <c r="C59">
        <v>15</v>
      </c>
      <c r="D59" s="50"/>
      <c r="J59" s="13"/>
    </row>
    <row r="60" spans="1:11" hidden="1" x14ac:dyDescent="0.25">
      <c r="C60">
        <v>16</v>
      </c>
      <c r="D60" s="50"/>
      <c r="J60" s="13"/>
    </row>
    <row r="61" spans="1:11" hidden="1" x14ac:dyDescent="0.25">
      <c r="C61">
        <v>17</v>
      </c>
      <c r="D61" s="50"/>
      <c r="J61" s="13"/>
    </row>
    <row r="62" spans="1:11" hidden="1" x14ac:dyDescent="0.25">
      <c r="C62">
        <v>18</v>
      </c>
      <c r="D62" s="50"/>
      <c r="J62" s="13"/>
    </row>
    <row r="63" spans="1:11" hidden="1" x14ac:dyDescent="0.25">
      <c r="C63">
        <v>19</v>
      </c>
      <c r="D63" s="50"/>
      <c r="J63" s="13"/>
    </row>
    <row r="64" spans="1:11" hidden="1" x14ac:dyDescent="0.25">
      <c r="C64">
        <v>20</v>
      </c>
      <c r="D64" s="50"/>
      <c r="J64" s="13"/>
    </row>
    <row r="65" spans="1:11" hidden="1" x14ac:dyDescent="0.25">
      <c r="C65">
        <v>21</v>
      </c>
      <c r="D65" s="50"/>
      <c r="J65" s="13"/>
    </row>
    <row r="66" spans="1:11" hidden="1" x14ac:dyDescent="0.25">
      <c r="C66">
        <v>22</v>
      </c>
      <c r="D66" s="50"/>
      <c r="J66" s="13"/>
    </row>
    <row r="67" spans="1:11" hidden="1" x14ac:dyDescent="0.25">
      <c r="C67">
        <v>23</v>
      </c>
      <c r="D67" s="50"/>
      <c r="J67" s="13"/>
    </row>
    <row r="68" spans="1:11" hidden="1" x14ac:dyDescent="0.25">
      <c r="C68">
        <v>24</v>
      </c>
      <c r="D68" s="50"/>
      <c r="J68" s="13"/>
    </row>
    <row r="69" spans="1:11" hidden="1" x14ac:dyDescent="0.25">
      <c r="A69" s="6"/>
      <c r="B69" s="6" t="s">
        <v>73</v>
      </c>
      <c r="C69" s="6">
        <v>174</v>
      </c>
      <c r="D69" s="50">
        <f>E69-F69-G69-H69-I69-J69-K69</f>
        <v>0</v>
      </c>
      <c r="E69" s="6"/>
      <c r="F69" s="6"/>
      <c r="G69" s="6"/>
      <c r="H69" s="6"/>
      <c r="I69" s="6"/>
      <c r="J69" s="13">
        <v>0</v>
      </c>
      <c r="K69" s="6"/>
    </row>
    <row r="70" spans="1:11" hidden="1" x14ac:dyDescent="0.25">
      <c r="C70">
        <v>26</v>
      </c>
      <c r="D70" s="50"/>
      <c r="J70" s="13"/>
    </row>
    <row r="71" spans="1:11" hidden="1" x14ac:dyDescent="0.25">
      <c r="B71" s="6"/>
      <c r="C71">
        <v>27</v>
      </c>
      <c r="D71" s="50"/>
      <c r="J71" s="13"/>
    </row>
    <row r="72" spans="1:11" hidden="1" x14ac:dyDescent="0.25">
      <c r="C72">
        <v>28</v>
      </c>
      <c r="D72" s="50"/>
      <c r="J72" s="13"/>
    </row>
    <row r="73" spans="1:11" hidden="1" x14ac:dyDescent="0.25">
      <c r="B73" s="6"/>
      <c r="C73">
        <v>29</v>
      </c>
      <c r="D73" s="50"/>
      <c r="J73" s="13"/>
    </row>
    <row r="74" spans="1:11" hidden="1" x14ac:dyDescent="0.25">
      <c r="B74" s="6"/>
      <c r="C74">
        <v>34</v>
      </c>
      <c r="D74" s="50"/>
      <c r="J74" s="13"/>
    </row>
    <row r="75" spans="1:11" hidden="1" x14ac:dyDescent="0.25">
      <c r="C75">
        <v>35</v>
      </c>
      <c r="D75" s="50"/>
      <c r="J75" s="13"/>
    </row>
    <row r="76" spans="1:11" hidden="1" x14ac:dyDescent="0.25">
      <c r="C76">
        <v>36</v>
      </c>
      <c r="D76" s="50"/>
      <c r="J76" s="13"/>
    </row>
    <row r="77" spans="1:11" hidden="1" x14ac:dyDescent="0.25">
      <c r="C77">
        <v>37</v>
      </c>
      <c r="D77" s="50"/>
      <c r="J77" s="13"/>
    </row>
    <row r="78" spans="1:11" hidden="1" x14ac:dyDescent="0.25">
      <c r="C78">
        <v>42</v>
      </c>
      <c r="D78" s="50"/>
      <c r="J78" s="13"/>
    </row>
    <row r="79" spans="1:11" hidden="1" x14ac:dyDescent="0.25">
      <c r="C79">
        <v>43</v>
      </c>
      <c r="D79" s="50"/>
      <c r="J79" s="13"/>
    </row>
    <row r="80" spans="1:11" hidden="1" x14ac:dyDescent="0.25">
      <c r="C80">
        <v>44</v>
      </c>
      <c r="D80" s="50"/>
      <c r="J80" s="13"/>
    </row>
    <row r="81" spans="1:11" hidden="1" x14ac:dyDescent="0.25">
      <c r="C81">
        <v>45</v>
      </c>
      <c r="D81" s="50"/>
      <c r="J81" s="13"/>
    </row>
    <row r="82" spans="1:11" hidden="1" x14ac:dyDescent="0.25">
      <c r="C82">
        <v>46</v>
      </c>
      <c r="D82" s="50"/>
      <c r="J82" s="13"/>
    </row>
    <row r="83" spans="1:11" hidden="1" x14ac:dyDescent="0.25">
      <c r="B83" s="6"/>
      <c r="C83">
        <v>47</v>
      </c>
      <c r="D83" s="50"/>
      <c r="J83" s="13"/>
    </row>
    <row r="84" spans="1:11" hidden="1" x14ac:dyDescent="0.25">
      <c r="C84">
        <v>48</v>
      </c>
      <c r="D84" s="50"/>
      <c r="J84" s="13"/>
    </row>
    <row r="85" spans="1:11" hidden="1" x14ac:dyDescent="0.25">
      <c r="C85">
        <v>50</v>
      </c>
      <c r="D85" s="50"/>
      <c r="J85" s="13"/>
    </row>
    <row r="86" spans="1:11" hidden="1" x14ac:dyDescent="0.25">
      <c r="C86">
        <v>51</v>
      </c>
      <c r="D86" s="50"/>
      <c r="J86" s="13"/>
    </row>
    <row r="87" spans="1:11" hidden="1" x14ac:dyDescent="0.25">
      <c r="C87">
        <v>52</v>
      </c>
      <c r="D87" s="50"/>
      <c r="J87" s="13"/>
    </row>
    <row r="88" spans="1:11" hidden="1" x14ac:dyDescent="0.25">
      <c r="C88">
        <v>53</v>
      </c>
      <c r="D88" s="50"/>
      <c r="J88" s="13"/>
    </row>
    <row r="89" spans="1:11" hidden="1" x14ac:dyDescent="0.25">
      <c r="B89" s="6"/>
      <c r="C89">
        <v>54</v>
      </c>
      <c r="D89" s="50"/>
      <c r="J89" s="13"/>
    </row>
    <row r="90" spans="1:11" hidden="1" x14ac:dyDescent="0.25">
      <c r="B90" s="6"/>
      <c r="C90">
        <v>55</v>
      </c>
      <c r="D90" s="50"/>
      <c r="J90" s="13"/>
    </row>
    <row r="91" spans="1:11" hidden="1" x14ac:dyDescent="0.25">
      <c r="C91">
        <v>56</v>
      </c>
      <c r="D91" s="50"/>
      <c r="J91" s="13"/>
    </row>
    <row r="92" spans="1:11" hidden="1" x14ac:dyDescent="0.25">
      <c r="A92" s="6"/>
      <c r="B92" s="6" t="s">
        <v>74</v>
      </c>
      <c r="C92" s="6">
        <v>242</v>
      </c>
      <c r="D92" s="50">
        <f>E92-F92-G92-H92-I92-J92-K92</f>
        <v>0</v>
      </c>
      <c r="E92" s="6"/>
      <c r="F92" s="6"/>
      <c r="G92" s="6"/>
      <c r="H92" s="6"/>
      <c r="I92" s="6"/>
      <c r="J92" s="13">
        <v>0</v>
      </c>
      <c r="K92" s="6"/>
    </row>
    <row r="93" spans="1:11" hidden="1" x14ac:dyDescent="0.25">
      <c r="B93" s="43"/>
      <c r="C93">
        <v>60</v>
      </c>
      <c r="D93" s="50"/>
      <c r="J93" s="13"/>
    </row>
    <row r="94" spans="1:11" hidden="1" x14ac:dyDescent="0.25">
      <c r="B94" s="6"/>
      <c r="C94">
        <v>61</v>
      </c>
      <c r="D94" s="50"/>
      <c r="J94" s="13"/>
    </row>
    <row r="95" spans="1:11" hidden="1" x14ac:dyDescent="0.25">
      <c r="B95" s="6"/>
      <c r="C95">
        <v>62</v>
      </c>
      <c r="D95" s="50"/>
      <c r="J95" s="13"/>
    </row>
    <row r="96" spans="1:11" hidden="1" x14ac:dyDescent="0.25">
      <c r="B96" s="6"/>
      <c r="C96">
        <v>63</v>
      </c>
      <c r="D96" s="50"/>
      <c r="J96" s="13"/>
    </row>
    <row r="97" spans="1:11" hidden="1" x14ac:dyDescent="0.25">
      <c r="C97">
        <v>65</v>
      </c>
      <c r="D97" s="50"/>
      <c r="J97" s="13"/>
    </row>
    <row r="98" spans="1:11" hidden="1" x14ac:dyDescent="0.25">
      <c r="B98" s="6"/>
      <c r="C98">
        <v>66</v>
      </c>
      <c r="D98" s="50"/>
      <c r="J98" s="13"/>
    </row>
    <row r="99" spans="1:11" hidden="1" x14ac:dyDescent="0.25">
      <c r="B99" s="6"/>
      <c r="C99">
        <v>67</v>
      </c>
      <c r="D99" s="50"/>
      <c r="J99" s="13"/>
    </row>
    <row r="100" spans="1:11" hidden="1" x14ac:dyDescent="0.25">
      <c r="C100">
        <v>74</v>
      </c>
      <c r="D100" s="50"/>
      <c r="J100" s="13"/>
    </row>
    <row r="101" spans="1:11" hidden="1" x14ac:dyDescent="0.25">
      <c r="C101">
        <v>77</v>
      </c>
      <c r="D101" s="50"/>
      <c r="J101" s="13"/>
    </row>
    <row r="102" spans="1:11" hidden="1" x14ac:dyDescent="0.25">
      <c r="A102" s="6"/>
      <c r="B102" s="6" t="s">
        <v>7</v>
      </c>
      <c r="C102" s="6">
        <v>268</v>
      </c>
      <c r="D102" s="50">
        <f>E102-F102-G102-H102-I102-J102-K102</f>
        <v>0</v>
      </c>
      <c r="E102" s="6"/>
      <c r="F102" s="6"/>
      <c r="G102" s="6"/>
      <c r="H102" s="6"/>
      <c r="I102" s="6"/>
      <c r="J102" s="13">
        <v>0</v>
      </c>
      <c r="K102" s="6"/>
    </row>
    <row r="103" spans="1:11" hidden="1" x14ac:dyDescent="0.25">
      <c r="C103">
        <v>80</v>
      </c>
      <c r="D103" s="50"/>
      <c r="J103" s="13"/>
    </row>
    <row r="104" spans="1:11" hidden="1" x14ac:dyDescent="0.25">
      <c r="C104">
        <v>81</v>
      </c>
      <c r="D104" s="50"/>
      <c r="J104" s="13"/>
    </row>
    <row r="105" spans="1:11" hidden="1" x14ac:dyDescent="0.25">
      <c r="C105">
        <v>84</v>
      </c>
      <c r="D105" s="50"/>
      <c r="J105" s="13"/>
    </row>
    <row r="106" spans="1:11" hidden="1" x14ac:dyDescent="0.25">
      <c r="A106" s="6"/>
      <c r="B106" s="6" t="s">
        <v>8</v>
      </c>
      <c r="C106" s="6">
        <v>277</v>
      </c>
      <c r="D106" s="50">
        <f>E106-F106-G106-H106-I106-J106-K106</f>
        <v>0</v>
      </c>
      <c r="E106" s="6"/>
      <c r="F106" s="6"/>
      <c r="G106" s="6"/>
      <c r="H106" s="6"/>
      <c r="I106" s="6"/>
      <c r="J106" s="13">
        <v>0</v>
      </c>
      <c r="K106" s="6"/>
    </row>
    <row r="107" spans="1:11" hidden="1" x14ac:dyDescent="0.25">
      <c r="C107" s="6">
        <v>90</v>
      </c>
      <c r="D107" s="50"/>
      <c r="J107" s="13"/>
    </row>
    <row r="108" spans="1:11" hidden="1" x14ac:dyDescent="0.25">
      <c r="C108" s="6">
        <v>93</v>
      </c>
      <c r="D108" s="50"/>
      <c r="J108" s="13"/>
    </row>
    <row r="109" spans="1:11" hidden="1" x14ac:dyDescent="0.25">
      <c r="C109" s="6">
        <v>94</v>
      </c>
      <c r="D109" s="50"/>
      <c r="J109" s="13"/>
    </row>
    <row r="110" spans="1:11" hidden="1" x14ac:dyDescent="0.25">
      <c r="C110" s="6">
        <v>95</v>
      </c>
      <c r="D110" s="50"/>
      <c r="J110" s="13"/>
    </row>
    <row r="111" spans="1:11" hidden="1" x14ac:dyDescent="0.25">
      <c r="B111" s="6"/>
      <c r="C111" s="6">
        <v>96</v>
      </c>
      <c r="D111" s="50"/>
      <c r="J111" s="13"/>
    </row>
    <row r="112" spans="1:11" hidden="1" x14ac:dyDescent="0.25">
      <c r="C112" s="6">
        <v>97</v>
      </c>
      <c r="D112" s="50"/>
      <c r="J112" s="13"/>
    </row>
    <row r="113" spans="2:10" hidden="1" x14ac:dyDescent="0.25">
      <c r="C113" s="6">
        <v>98</v>
      </c>
      <c r="D113" s="50"/>
      <c r="J113" s="13"/>
    </row>
    <row r="114" spans="2:10" hidden="1" x14ac:dyDescent="0.25">
      <c r="C114" s="6">
        <v>99</v>
      </c>
      <c r="D114" s="50"/>
      <c r="J114" s="13"/>
    </row>
    <row r="115" spans="2:10" hidden="1" x14ac:dyDescent="0.25">
      <c r="C115" s="6">
        <v>100</v>
      </c>
      <c r="D115" s="50"/>
      <c r="J115" s="13"/>
    </row>
    <row r="116" spans="2:10" hidden="1" x14ac:dyDescent="0.25">
      <c r="C116" s="6">
        <v>101</v>
      </c>
      <c r="D116" s="50"/>
      <c r="J116" s="13"/>
    </row>
    <row r="117" spans="2:10" hidden="1" x14ac:dyDescent="0.25">
      <c r="C117" s="6">
        <v>102</v>
      </c>
      <c r="D117" s="50"/>
      <c r="J117" s="13"/>
    </row>
    <row r="118" spans="2:10" hidden="1" x14ac:dyDescent="0.25">
      <c r="C118" s="6">
        <v>103</v>
      </c>
      <c r="D118" s="50"/>
      <c r="J118" s="13"/>
    </row>
    <row r="119" spans="2:10" hidden="1" x14ac:dyDescent="0.25">
      <c r="C119" s="6">
        <v>105</v>
      </c>
      <c r="D119" s="50"/>
      <c r="J119" s="13"/>
    </row>
    <row r="120" spans="2:10" hidden="1" x14ac:dyDescent="0.25">
      <c r="C120" s="6">
        <v>106</v>
      </c>
      <c r="D120" s="50"/>
      <c r="J120" s="13"/>
    </row>
    <row r="121" spans="2:10" hidden="1" x14ac:dyDescent="0.25">
      <c r="B121" s="6"/>
      <c r="C121" s="6">
        <v>107</v>
      </c>
      <c r="D121" s="50"/>
      <c r="J121" s="13"/>
    </row>
    <row r="122" spans="2:10" hidden="1" x14ac:dyDescent="0.25">
      <c r="C122" s="6">
        <v>108</v>
      </c>
      <c r="D122" s="50"/>
      <c r="J122" s="13"/>
    </row>
    <row r="123" spans="2:10" hidden="1" x14ac:dyDescent="0.25">
      <c r="C123" s="6">
        <v>109</v>
      </c>
      <c r="D123" s="50"/>
      <c r="J123" s="13"/>
    </row>
    <row r="124" spans="2:10" hidden="1" x14ac:dyDescent="0.25">
      <c r="C124" s="6">
        <v>110</v>
      </c>
      <c r="D124" s="50"/>
      <c r="J124" s="13"/>
    </row>
    <row r="125" spans="2:10" hidden="1" x14ac:dyDescent="0.25">
      <c r="C125" s="6">
        <v>111</v>
      </c>
      <c r="D125" s="50"/>
      <c r="J125" s="13"/>
    </row>
    <row r="126" spans="2:10" hidden="1" x14ac:dyDescent="0.25">
      <c r="C126" s="6">
        <v>112</v>
      </c>
      <c r="D126" s="50"/>
      <c r="J126" s="13"/>
    </row>
    <row r="127" spans="2:10" hidden="1" x14ac:dyDescent="0.25">
      <c r="C127" s="6">
        <v>113</v>
      </c>
      <c r="D127" s="50"/>
      <c r="J127" s="13"/>
    </row>
    <row r="128" spans="2:10" hidden="1" x14ac:dyDescent="0.25">
      <c r="C128" s="6">
        <v>115</v>
      </c>
      <c r="D128" s="50"/>
      <c r="J128" s="13"/>
    </row>
    <row r="129" spans="1:11" hidden="1" x14ac:dyDescent="0.25">
      <c r="A129" s="6"/>
      <c r="B129" s="6" t="s">
        <v>41</v>
      </c>
      <c r="C129" s="6">
        <v>283</v>
      </c>
      <c r="D129" s="50">
        <f>E129-F129-G129-H129-I129-J129-K129</f>
        <v>0</v>
      </c>
      <c r="E129" s="6"/>
      <c r="F129" s="6"/>
      <c r="G129" s="6"/>
      <c r="H129" s="6"/>
      <c r="I129" s="6"/>
      <c r="J129" s="13">
        <v>0</v>
      </c>
      <c r="K129" s="6"/>
    </row>
    <row r="130" spans="1:11" hidden="1" x14ac:dyDescent="0.25">
      <c r="C130">
        <v>117</v>
      </c>
      <c r="D130" s="50"/>
      <c r="J130" s="13"/>
    </row>
    <row r="131" spans="1:11" hidden="1" x14ac:dyDescent="0.25">
      <c r="C131">
        <v>118</v>
      </c>
      <c r="D131" s="50"/>
      <c r="J131" s="13"/>
    </row>
    <row r="132" spans="1:11" hidden="1" x14ac:dyDescent="0.25">
      <c r="C132">
        <v>119</v>
      </c>
      <c r="D132" s="50"/>
      <c r="J132" s="13"/>
    </row>
    <row r="133" spans="1:11" hidden="1" x14ac:dyDescent="0.25">
      <c r="C133">
        <v>120</v>
      </c>
      <c r="D133" s="50"/>
      <c r="J133" s="13"/>
    </row>
    <row r="134" spans="1:11" hidden="1" x14ac:dyDescent="0.25">
      <c r="C134">
        <v>121</v>
      </c>
      <c r="D134" s="50"/>
      <c r="J134" s="13"/>
    </row>
    <row r="135" spans="1:11" hidden="1" x14ac:dyDescent="0.25">
      <c r="C135">
        <v>122</v>
      </c>
      <c r="D135" s="50"/>
      <c r="J135" s="13"/>
    </row>
    <row r="136" spans="1:11" hidden="1" x14ac:dyDescent="0.25">
      <c r="C136">
        <v>123</v>
      </c>
      <c r="D136" s="50"/>
      <c r="J136" s="13"/>
    </row>
    <row r="137" spans="1:11" hidden="1" x14ac:dyDescent="0.25">
      <c r="C137">
        <v>124</v>
      </c>
      <c r="D137" s="50"/>
      <c r="J137" s="13"/>
    </row>
    <row r="138" spans="1:11" hidden="1" x14ac:dyDescent="0.25">
      <c r="C138">
        <v>125</v>
      </c>
      <c r="D138" s="50"/>
      <c r="J138" s="13"/>
    </row>
    <row r="139" spans="1:11" hidden="1" x14ac:dyDescent="0.25">
      <c r="C139">
        <v>126</v>
      </c>
      <c r="D139" s="50"/>
      <c r="J139" s="13"/>
    </row>
    <row r="140" spans="1:11" hidden="1" x14ac:dyDescent="0.25">
      <c r="C140">
        <v>127</v>
      </c>
      <c r="D140" s="50"/>
      <c r="J140" s="13"/>
    </row>
    <row r="141" spans="1:11" hidden="1" x14ac:dyDescent="0.25">
      <c r="C141">
        <v>128</v>
      </c>
      <c r="D141" s="50"/>
      <c r="J141" s="13"/>
    </row>
    <row r="142" spans="1:11" hidden="1" x14ac:dyDescent="0.25">
      <c r="C142">
        <v>129</v>
      </c>
      <c r="D142" s="50"/>
      <c r="J142" s="13"/>
    </row>
    <row r="143" spans="1:11" hidden="1" x14ac:dyDescent="0.25">
      <c r="C143">
        <v>130</v>
      </c>
      <c r="D143" s="50"/>
      <c r="J143" s="13"/>
    </row>
    <row r="144" spans="1:11" hidden="1" x14ac:dyDescent="0.25">
      <c r="C144">
        <v>131</v>
      </c>
      <c r="D144" s="50"/>
      <c r="J144" s="13"/>
    </row>
    <row r="145" spans="1:11" hidden="1" x14ac:dyDescent="0.25">
      <c r="C145">
        <v>132</v>
      </c>
      <c r="D145" s="50"/>
      <c r="J145" s="13"/>
    </row>
    <row r="146" spans="1:11" hidden="1" x14ac:dyDescent="0.25">
      <c r="C146">
        <v>133</v>
      </c>
      <c r="D146" s="50"/>
      <c r="J146" s="13"/>
    </row>
    <row r="147" spans="1:11" hidden="1" x14ac:dyDescent="0.25">
      <c r="C147">
        <v>134</v>
      </c>
      <c r="D147" s="50"/>
      <c r="J147" s="13"/>
    </row>
    <row r="148" spans="1:11" hidden="1" x14ac:dyDescent="0.25">
      <c r="C148">
        <v>135</v>
      </c>
      <c r="D148" s="50"/>
      <c r="J148" s="13"/>
    </row>
    <row r="149" spans="1:11" hidden="1" x14ac:dyDescent="0.25">
      <c r="C149">
        <v>136</v>
      </c>
      <c r="D149" s="50"/>
      <c r="J149" s="13"/>
    </row>
    <row r="150" spans="1:11" hidden="1" x14ac:dyDescent="0.25">
      <c r="B150" s="42"/>
      <c r="C150">
        <v>137</v>
      </c>
      <c r="D150" s="50"/>
      <c r="J150" s="13"/>
    </row>
    <row r="151" spans="1:11" hidden="1" x14ac:dyDescent="0.25">
      <c r="A151" s="6"/>
      <c r="B151" s="38" t="s">
        <v>46</v>
      </c>
      <c r="C151" s="38"/>
      <c r="D151" s="50">
        <f>E151-F151-G151-H151-I151-J151-K151</f>
        <v>6</v>
      </c>
      <c r="E151" s="13">
        <f>июл.13!E4+авг.13!E4+сен.13!E4+окт.13!E4</f>
        <v>26022.879999999997</v>
      </c>
      <c r="F151" s="58">
        <f>июл.13!D4</f>
        <v>2907.25</v>
      </c>
      <c r="G151" s="58">
        <f>авг.13!D4</f>
        <v>1054.6299999999999</v>
      </c>
      <c r="H151" s="58">
        <f>сен.13!D4</f>
        <v>5674.15</v>
      </c>
      <c r="I151" s="58">
        <f>окт.13!D4</f>
        <v>16380.849999999999</v>
      </c>
      <c r="J151" s="12"/>
      <c r="K151" s="12"/>
    </row>
    <row r="152" spans="1:11" hidden="1" x14ac:dyDescent="0.25">
      <c r="C152">
        <v>139</v>
      </c>
      <c r="D152" s="50"/>
    </row>
    <row r="153" spans="1:11" hidden="1" x14ac:dyDescent="0.25">
      <c r="C153">
        <v>140</v>
      </c>
      <c r="D153" s="50"/>
    </row>
    <row r="154" spans="1:11" hidden="1" x14ac:dyDescent="0.25">
      <c r="C154">
        <v>141</v>
      </c>
      <c r="D154" s="50"/>
    </row>
    <row r="155" spans="1:11" hidden="1" x14ac:dyDescent="0.25">
      <c r="C155">
        <v>142</v>
      </c>
      <c r="D155" s="50"/>
    </row>
    <row r="156" spans="1:11" hidden="1" x14ac:dyDescent="0.25">
      <c r="C156">
        <v>144</v>
      </c>
      <c r="D156" s="50"/>
    </row>
    <row r="157" spans="1:11" hidden="1" x14ac:dyDescent="0.25">
      <c r="C157">
        <v>145</v>
      </c>
      <c r="D157" s="50"/>
    </row>
    <row r="158" spans="1:11" hidden="1" x14ac:dyDescent="0.25">
      <c r="C158">
        <v>146</v>
      </c>
      <c r="D158" s="50"/>
    </row>
    <row r="159" spans="1:11" hidden="1" x14ac:dyDescent="0.25">
      <c r="C159">
        <v>147</v>
      </c>
      <c r="D159" s="50"/>
    </row>
    <row r="160" spans="1:11" hidden="1" x14ac:dyDescent="0.25">
      <c r="C160">
        <v>148</v>
      </c>
      <c r="D160" s="50"/>
    </row>
    <row r="161" spans="2:4" hidden="1" x14ac:dyDescent="0.25">
      <c r="C161">
        <v>149</v>
      </c>
      <c r="D161" s="50"/>
    </row>
    <row r="162" spans="2:4" hidden="1" x14ac:dyDescent="0.25">
      <c r="C162">
        <v>150</v>
      </c>
      <c r="D162" s="50"/>
    </row>
    <row r="163" spans="2:4" hidden="1" x14ac:dyDescent="0.25">
      <c r="C163">
        <v>151</v>
      </c>
      <c r="D163" s="50"/>
    </row>
    <row r="164" spans="2:4" hidden="1" x14ac:dyDescent="0.25">
      <c r="C164">
        <v>152</v>
      </c>
      <c r="D164" s="50"/>
    </row>
    <row r="165" spans="2:4" hidden="1" x14ac:dyDescent="0.25">
      <c r="C165">
        <v>153</v>
      </c>
      <c r="D165" s="50"/>
    </row>
    <row r="166" spans="2:4" hidden="1" x14ac:dyDescent="0.25">
      <c r="C166">
        <v>154</v>
      </c>
      <c r="D166" s="50"/>
    </row>
    <row r="167" spans="2:4" hidden="1" x14ac:dyDescent="0.25">
      <c r="C167">
        <v>155</v>
      </c>
      <c r="D167" s="50"/>
    </row>
    <row r="168" spans="2:4" hidden="1" x14ac:dyDescent="0.25">
      <c r="C168">
        <v>156</v>
      </c>
      <c r="D168" s="50"/>
    </row>
    <row r="169" spans="2:4" hidden="1" x14ac:dyDescent="0.25">
      <c r="C169">
        <v>157</v>
      </c>
      <c r="D169" s="50"/>
    </row>
    <row r="170" spans="2:4" hidden="1" x14ac:dyDescent="0.25">
      <c r="C170">
        <v>158</v>
      </c>
      <c r="D170" s="50"/>
    </row>
    <row r="171" spans="2:4" hidden="1" x14ac:dyDescent="0.25">
      <c r="C171">
        <v>159</v>
      </c>
      <c r="D171" s="50"/>
    </row>
    <row r="172" spans="2:4" hidden="1" x14ac:dyDescent="0.25">
      <c r="C172">
        <v>160</v>
      </c>
      <c r="D172" s="50"/>
    </row>
    <row r="173" spans="2:4" hidden="1" x14ac:dyDescent="0.25">
      <c r="C173">
        <v>161</v>
      </c>
      <c r="D173" s="50"/>
    </row>
    <row r="174" spans="2:4" hidden="1" x14ac:dyDescent="0.25">
      <c r="C174">
        <v>162</v>
      </c>
      <c r="D174" s="50"/>
    </row>
    <row r="175" spans="2:4" hidden="1" x14ac:dyDescent="0.25">
      <c r="C175">
        <v>163</v>
      </c>
      <c r="D175" s="50"/>
    </row>
    <row r="176" spans="2:4" hidden="1" x14ac:dyDescent="0.25">
      <c r="B176" s="6"/>
      <c r="C176">
        <v>164</v>
      </c>
      <c r="D176" s="50"/>
    </row>
    <row r="177" spans="2:4" hidden="1" x14ac:dyDescent="0.25">
      <c r="C177">
        <v>165</v>
      </c>
      <c r="D177" s="50"/>
    </row>
    <row r="178" spans="2:4" hidden="1" x14ac:dyDescent="0.25">
      <c r="C178">
        <v>166</v>
      </c>
      <c r="D178" s="50"/>
    </row>
    <row r="179" spans="2:4" hidden="1" x14ac:dyDescent="0.25">
      <c r="B179" s="6"/>
      <c r="C179">
        <v>167</v>
      </c>
      <c r="D179" s="50"/>
    </row>
    <row r="180" spans="2:4" hidden="1" x14ac:dyDescent="0.25">
      <c r="B180" s="6"/>
      <c r="C180">
        <v>168</v>
      </c>
      <c r="D180" s="50"/>
    </row>
    <row r="181" spans="2:4" hidden="1" x14ac:dyDescent="0.25">
      <c r="B181" s="7"/>
      <c r="C181">
        <v>169</v>
      </c>
      <c r="D181" s="50"/>
    </row>
    <row r="182" spans="2:4" hidden="1" x14ac:dyDescent="0.25">
      <c r="C182">
        <v>170</v>
      </c>
      <c r="D182" s="50"/>
    </row>
    <row r="183" spans="2:4" hidden="1" x14ac:dyDescent="0.25">
      <c r="B183" s="7"/>
      <c r="C183">
        <v>171</v>
      </c>
      <c r="D183" s="50"/>
    </row>
    <row r="184" spans="2:4" hidden="1" x14ac:dyDescent="0.25">
      <c r="C184">
        <f>175</f>
        <v>175</v>
      </c>
      <c r="D184" s="50"/>
    </row>
    <row r="185" spans="2:4" hidden="1" x14ac:dyDescent="0.25">
      <c r="C185">
        <v>176</v>
      </c>
      <c r="D185" s="50"/>
    </row>
    <row r="186" spans="2:4" hidden="1" x14ac:dyDescent="0.25">
      <c r="C186">
        <v>177</v>
      </c>
      <c r="D186" s="50"/>
    </row>
    <row r="187" spans="2:4" hidden="1" x14ac:dyDescent="0.25">
      <c r="C187">
        <v>178</v>
      </c>
      <c r="D187" s="50"/>
    </row>
    <row r="188" spans="2:4" hidden="1" x14ac:dyDescent="0.25">
      <c r="C188">
        <v>179</v>
      </c>
      <c r="D188" s="50"/>
    </row>
    <row r="189" spans="2:4" hidden="1" x14ac:dyDescent="0.25">
      <c r="C189">
        <v>180</v>
      </c>
      <c r="D189" s="50"/>
    </row>
    <row r="190" spans="2:4" hidden="1" x14ac:dyDescent="0.25">
      <c r="C190">
        <v>181</v>
      </c>
      <c r="D190" s="50"/>
    </row>
    <row r="191" spans="2:4" hidden="1" x14ac:dyDescent="0.25">
      <c r="C191">
        <v>182</v>
      </c>
      <c r="D191" s="50"/>
    </row>
    <row r="192" spans="2:4" hidden="1" x14ac:dyDescent="0.25">
      <c r="C192">
        <v>183</v>
      </c>
      <c r="D192" s="50"/>
    </row>
    <row r="193" spans="3:4" hidden="1" x14ac:dyDescent="0.25">
      <c r="C193">
        <v>184</v>
      </c>
      <c r="D193" s="50"/>
    </row>
    <row r="194" spans="3:4" hidden="1" x14ac:dyDescent="0.25">
      <c r="C194">
        <v>185</v>
      </c>
      <c r="D194" s="50"/>
    </row>
    <row r="195" spans="3:4" hidden="1" x14ac:dyDescent="0.25">
      <c r="C195">
        <v>186</v>
      </c>
      <c r="D195" s="50"/>
    </row>
    <row r="196" spans="3:4" hidden="1" x14ac:dyDescent="0.25">
      <c r="C196">
        <v>187</v>
      </c>
      <c r="D196" s="50"/>
    </row>
    <row r="197" spans="3:4" hidden="1" x14ac:dyDescent="0.25">
      <c r="C197">
        <v>188</v>
      </c>
      <c r="D197" s="50"/>
    </row>
    <row r="198" spans="3:4" hidden="1" x14ac:dyDescent="0.25">
      <c r="C198">
        <v>189</v>
      </c>
      <c r="D198" s="50"/>
    </row>
    <row r="199" spans="3:4" hidden="1" x14ac:dyDescent="0.25">
      <c r="C199">
        <v>190</v>
      </c>
      <c r="D199" s="50"/>
    </row>
    <row r="200" spans="3:4" hidden="1" x14ac:dyDescent="0.25">
      <c r="C200">
        <v>191</v>
      </c>
      <c r="D200" s="50"/>
    </row>
    <row r="201" spans="3:4" hidden="1" x14ac:dyDescent="0.25">
      <c r="C201">
        <v>192</v>
      </c>
      <c r="D201" s="50"/>
    </row>
    <row r="202" spans="3:4" hidden="1" x14ac:dyDescent="0.25">
      <c r="C202">
        <v>193</v>
      </c>
      <c r="D202" s="50"/>
    </row>
    <row r="203" spans="3:4" hidden="1" x14ac:dyDescent="0.25">
      <c r="C203">
        <v>194</v>
      </c>
      <c r="D203" s="50"/>
    </row>
    <row r="204" spans="3:4" hidden="1" x14ac:dyDescent="0.25">
      <c r="C204">
        <v>195</v>
      </c>
      <c r="D204" s="50"/>
    </row>
    <row r="205" spans="3:4" hidden="1" x14ac:dyDescent="0.25">
      <c r="C205">
        <v>196</v>
      </c>
      <c r="D205" s="50"/>
    </row>
    <row r="206" spans="3:4" hidden="1" x14ac:dyDescent="0.25">
      <c r="C206">
        <v>197</v>
      </c>
      <c r="D206" s="50"/>
    </row>
    <row r="207" spans="3:4" hidden="1" x14ac:dyDescent="0.25">
      <c r="C207">
        <v>198</v>
      </c>
      <c r="D207" s="50"/>
    </row>
    <row r="208" spans="3:4" hidden="1" x14ac:dyDescent="0.25">
      <c r="C208">
        <v>199</v>
      </c>
      <c r="D208" s="50"/>
    </row>
    <row r="209" spans="3:4" hidden="1" x14ac:dyDescent="0.25">
      <c r="C209">
        <v>200</v>
      </c>
      <c r="D209" s="50"/>
    </row>
    <row r="210" spans="3:4" hidden="1" x14ac:dyDescent="0.25">
      <c r="C210">
        <v>201</v>
      </c>
      <c r="D210" s="50"/>
    </row>
    <row r="211" spans="3:4" hidden="1" x14ac:dyDescent="0.25">
      <c r="C211">
        <v>202</v>
      </c>
      <c r="D211" s="50"/>
    </row>
    <row r="212" spans="3:4" hidden="1" x14ac:dyDescent="0.25">
      <c r="C212">
        <v>203</v>
      </c>
      <c r="D212" s="50"/>
    </row>
    <row r="213" spans="3:4" hidden="1" x14ac:dyDescent="0.25">
      <c r="C213">
        <v>204</v>
      </c>
      <c r="D213" s="50"/>
    </row>
    <row r="214" spans="3:4" hidden="1" x14ac:dyDescent="0.25">
      <c r="C214">
        <v>205</v>
      </c>
      <c r="D214" s="50"/>
    </row>
    <row r="215" spans="3:4" hidden="1" x14ac:dyDescent="0.25">
      <c r="C215">
        <v>206</v>
      </c>
      <c r="D215" s="50"/>
    </row>
    <row r="216" spans="3:4" hidden="1" x14ac:dyDescent="0.25">
      <c r="C216">
        <v>207</v>
      </c>
      <c r="D216" s="50"/>
    </row>
    <row r="217" spans="3:4" hidden="1" x14ac:dyDescent="0.25">
      <c r="C217">
        <v>208</v>
      </c>
      <c r="D217" s="50"/>
    </row>
    <row r="218" spans="3:4" hidden="1" x14ac:dyDescent="0.25">
      <c r="C218">
        <v>209</v>
      </c>
      <c r="D218" s="50"/>
    </row>
    <row r="219" spans="3:4" hidden="1" x14ac:dyDescent="0.25">
      <c r="C219">
        <v>210</v>
      </c>
      <c r="D219" s="50"/>
    </row>
    <row r="220" spans="3:4" hidden="1" x14ac:dyDescent="0.25">
      <c r="C220">
        <v>211</v>
      </c>
      <c r="D220" s="50"/>
    </row>
    <row r="221" spans="3:4" hidden="1" x14ac:dyDescent="0.25">
      <c r="C221">
        <v>212</v>
      </c>
      <c r="D221" s="50"/>
    </row>
    <row r="222" spans="3:4" hidden="1" x14ac:dyDescent="0.25">
      <c r="C222">
        <v>213</v>
      </c>
      <c r="D222" s="50"/>
    </row>
    <row r="223" spans="3:4" hidden="1" x14ac:dyDescent="0.25">
      <c r="C223">
        <v>214</v>
      </c>
      <c r="D223" s="50"/>
    </row>
    <row r="224" spans="3:4" hidden="1" x14ac:dyDescent="0.25">
      <c r="C224">
        <v>215</v>
      </c>
      <c r="D224" s="50"/>
    </row>
    <row r="225" spans="3:4" hidden="1" x14ac:dyDescent="0.25">
      <c r="C225">
        <v>216</v>
      </c>
      <c r="D225" s="50"/>
    </row>
    <row r="226" spans="3:4" hidden="1" x14ac:dyDescent="0.25">
      <c r="C226">
        <v>217</v>
      </c>
      <c r="D226" s="50"/>
    </row>
    <row r="227" spans="3:4" hidden="1" x14ac:dyDescent="0.25">
      <c r="C227">
        <v>218</v>
      </c>
      <c r="D227" s="50"/>
    </row>
    <row r="228" spans="3:4" hidden="1" x14ac:dyDescent="0.25">
      <c r="C228">
        <v>219</v>
      </c>
      <c r="D228" s="50"/>
    </row>
    <row r="229" spans="3:4" hidden="1" x14ac:dyDescent="0.25">
      <c r="C229">
        <v>220</v>
      </c>
      <c r="D229" s="50"/>
    </row>
    <row r="230" spans="3:4" hidden="1" x14ac:dyDescent="0.25">
      <c r="C230">
        <v>221</v>
      </c>
      <c r="D230" s="50"/>
    </row>
    <row r="231" spans="3:4" hidden="1" x14ac:dyDescent="0.25">
      <c r="C231">
        <v>222</v>
      </c>
      <c r="D231" s="50"/>
    </row>
    <row r="232" spans="3:4" hidden="1" x14ac:dyDescent="0.25">
      <c r="C232">
        <v>223</v>
      </c>
      <c r="D232" s="50"/>
    </row>
    <row r="233" spans="3:4" hidden="1" x14ac:dyDescent="0.25">
      <c r="C233">
        <v>224</v>
      </c>
      <c r="D233" s="50"/>
    </row>
    <row r="234" spans="3:4" hidden="1" x14ac:dyDescent="0.25">
      <c r="C234">
        <v>225</v>
      </c>
      <c r="D234" s="50"/>
    </row>
    <row r="235" spans="3:4" hidden="1" x14ac:dyDescent="0.25">
      <c r="C235">
        <v>226</v>
      </c>
      <c r="D235" s="50"/>
    </row>
    <row r="236" spans="3:4" hidden="1" x14ac:dyDescent="0.25">
      <c r="C236">
        <v>227</v>
      </c>
      <c r="D236" s="50"/>
    </row>
    <row r="237" spans="3:4" hidden="1" x14ac:dyDescent="0.25">
      <c r="C237">
        <v>228</v>
      </c>
      <c r="D237" s="50"/>
    </row>
    <row r="238" spans="3:4" hidden="1" x14ac:dyDescent="0.25">
      <c r="C238">
        <v>229</v>
      </c>
      <c r="D238" s="50"/>
    </row>
    <row r="239" spans="3:4" hidden="1" x14ac:dyDescent="0.25">
      <c r="C239">
        <v>230</v>
      </c>
      <c r="D239" s="50"/>
    </row>
    <row r="240" spans="3:4" hidden="1" x14ac:dyDescent="0.25">
      <c r="C240">
        <v>231</v>
      </c>
      <c r="D240" s="50"/>
    </row>
    <row r="241" spans="2:4" hidden="1" x14ac:dyDescent="0.25">
      <c r="C241">
        <v>232</v>
      </c>
      <c r="D241" s="50"/>
    </row>
    <row r="242" spans="2:4" hidden="1" x14ac:dyDescent="0.25">
      <c r="C242">
        <v>233</v>
      </c>
      <c r="D242" s="50"/>
    </row>
    <row r="243" spans="2:4" hidden="1" x14ac:dyDescent="0.25">
      <c r="C243">
        <v>234</v>
      </c>
      <c r="D243" s="50"/>
    </row>
    <row r="244" spans="2:4" hidden="1" x14ac:dyDescent="0.25">
      <c r="C244">
        <v>235</v>
      </c>
      <c r="D244" s="50"/>
    </row>
    <row r="245" spans="2:4" hidden="1" x14ac:dyDescent="0.25">
      <c r="C245">
        <v>236</v>
      </c>
      <c r="D245" s="50"/>
    </row>
    <row r="246" spans="2:4" hidden="1" x14ac:dyDescent="0.25">
      <c r="C246">
        <v>237</v>
      </c>
      <c r="D246" s="50"/>
    </row>
    <row r="247" spans="2:4" hidden="1" x14ac:dyDescent="0.25">
      <c r="C247">
        <v>238</v>
      </c>
      <c r="D247" s="50"/>
    </row>
    <row r="248" spans="2:4" hidden="1" x14ac:dyDescent="0.25">
      <c r="B248" s="6"/>
      <c r="C248">
        <v>239</v>
      </c>
      <c r="D248" s="50"/>
    </row>
    <row r="249" spans="2:4" hidden="1" x14ac:dyDescent="0.25">
      <c r="C249">
        <v>240</v>
      </c>
      <c r="D249" s="50"/>
    </row>
    <row r="250" spans="2:4" hidden="1" x14ac:dyDescent="0.25">
      <c r="C250">
        <v>241</v>
      </c>
      <c r="D250" s="50"/>
    </row>
    <row r="251" spans="2:4" hidden="1" x14ac:dyDescent="0.25">
      <c r="C251">
        <v>243</v>
      </c>
      <c r="D251" s="50"/>
    </row>
    <row r="252" spans="2:4" hidden="1" x14ac:dyDescent="0.25">
      <c r="C252">
        <v>244</v>
      </c>
      <c r="D252" s="50"/>
    </row>
    <row r="253" spans="2:4" hidden="1" x14ac:dyDescent="0.25">
      <c r="C253">
        <v>245</v>
      </c>
      <c r="D253" s="50"/>
    </row>
    <row r="254" spans="2:4" hidden="1" x14ac:dyDescent="0.25">
      <c r="C254">
        <v>246</v>
      </c>
      <c r="D254" s="50"/>
    </row>
    <row r="255" spans="2:4" hidden="1" x14ac:dyDescent="0.25">
      <c r="C255">
        <v>247</v>
      </c>
      <c r="D255" s="50"/>
    </row>
    <row r="256" spans="2:4" hidden="1" x14ac:dyDescent="0.25">
      <c r="C256">
        <v>248</v>
      </c>
      <c r="D256" s="50"/>
    </row>
    <row r="257" spans="2:4" hidden="1" x14ac:dyDescent="0.25">
      <c r="C257">
        <v>249</v>
      </c>
      <c r="D257" s="50"/>
    </row>
    <row r="258" spans="2:4" hidden="1" x14ac:dyDescent="0.25">
      <c r="C258">
        <v>250</v>
      </c>
      <c r="D258" s="50"/>
    </row>
    <row r="259" spans="2:4" hidden="1" x14ac:dyDescent="0.25">
      <c r="C259">
        <v>251</v>
      </c>
      <c r="D259" s="50"/>
    </row>
    <row r="260" spans="2:4" hidden="1" x14ac:dyDescent="0.25">
      <c r="C260">
        <v>252</v>
      </c>
      <c r="D260" s="50"/>
    </row>
    <row r="261" spans="2:4" hidden="1" x14ac:dyDescent="0.25">
      <c r="C261">
        <v>253</v>
      </c>
      <c r="D261" s="50"/>
    </row>
    <row r="262" spans="2:4" hidden="1" x14ac:dyDescent="0.25">
      <c r="C262">
        <v>254</v>
      </c>
      <c r="D262" s="50"/>
    </row>
    <row r="263" spans="2:4" hidden="1" x14ac:dyDescent="0.25">
      <c r="B263" s="6"/>
      <c r="C263">
        <v>255</v>
      </c>
      <c r="D263" s="50"/>
    </row>
    <row r="264" spans="2:4" hidden="1" x14ac:dyDescent="0.25">
      <c r="C264">
        <v>256</v>
      </c>
      <c r="D264" s="50"/>
    </row>
    <row r="265" spans="2:4" hidden="1" x14ac:dyDescent="0.25">
      <c r="C265">
        <v>258</v>
      </c>
      <c r="D265" s="50"/>
    </row>
    <row r="266" spans="2:4" hidden="1" x14ac:dyDescent="0.25">
      <c r="C266">
        <v>259</v>
      </c>
      <c r="D266" s="50"/>
    </row>
    <row r="267" spans="2:4" hidden="1" x14ac:dyDescent="0.25">
      <c r="C267">
        <v>260</v>
      </c>
      <c r="D267" s="50"/>
    </row>
    <row r="268" spans="2:4" hidden="1" x14ac:dyDescent="0.25">
      <c r="C268">
        <v>261</v>
      </c>
      <c r="D268" s="50"/>
    </row>
    <row r="269" spans="2:4" hidden="1" x14ac:dyDescent="0.25">
      <c r="B269" s="6"/>
      <c r="C269">
        <v>262</v>
      </c>
      <c r="D269" s="50"/>
    </row>
    <row r="270" spans="2:4" hidden="1" x14ac:dyDescent="0.25">
      <c r="B270" s="7"/>
      <c r="C270">
        <v>263</v>
      </c>
      <c r="D270" s="50"/>
    </row>
    <row r="271" spans="2:4" hidden="1" x14ac:dyDescent="0.25">
      <c r="C271">
        <v>264</v>
      </c>
      <c r="D271" s="50"/>
    </row>
    <row r="272" spans="2:4" hidden="1" x14ac:dyDescent="0.25">
      <c r="B272" s="7"/>
      <c r="C272">
        <v>265</v>
      </c>
      <c r="D272" s="50"/>
    </row>
    <row r="273" spans="2:4" hidden="1" x14ac:dyDescent="0.25">
      <c r="C273">
        <v>266</v>
      </c>
      <c r="D273" s="50"/>
    </row>
    <row r="274" spans="2:4" hidden="1" x14ac:dyDescent="0.25">
      <c r="C274">
        <v>269</v>
      </c>
      <c r="D274" s="50"/>
    </row>
    <row r="275" spans="2:4" hidden="1" x14ac:dyDescent="0.25">
      <c r="C275">
        <v>270</v>
      </c>
      <c r="D275" s="50"/>
    </row>
    <row r="276" spans="2:4" hidden="1" x14ac:dyDescent="0.25">
      <c r="C276">
        <v>271</v>
      </c>
      <c r="D276" s="50"/>
    </row>
    <row r="277" spans="2:4" hidden="1" x14ac:dyDescent="0.25">
      <c r="C277">
        <v>272</v>
      </c>
      <c r="D277" s="50"/>
    </row>
    <row r="278" spans="2:4" hidden="1" x14ac:dyDescent="0.25">
      <c r="B278" s="6"/>
      <c r="C278">
        <v>273</v>
      </c>
      <c r="D278" s="50"/>
    </row>
    <row r="279" spans="2:4" hidden="1" x14ac:dyDescent="0.25">
      <c r="B279" s="7"/>
      <c r="C279">
        <v>274</v>
      </c>
      <c r="D279" s="50"/>
    </row>
    <row r="280" spans="2:4" hidden="1" x14ac:dyDescent="0.25">
      <c r="B280" s="7"/>
      <c r="C280">
        <v>275</v>
      </c>
      <c r="D280" s="50"/>
    </row>
    <row r="281" spans="2:4" hidden="1" x14ac:dyDescent="0.25">
      <c r="C281">
        <v>278</v>
      </c>
      <c r="D281" s="50"/>
    </row>
    <row r="282" spans="2:4" hidden="1" x14ac:dyDescent="0.25">
      <c r="C282">
        <v>279</v>
      </c>
      <c r="D282" s="50"/>
    </row>
    <row r="283" spans="2:4" hidden="1" x14ac:dyDescent="0.25">
      <c r="C283">
        <v>280</v>
      </c>
      <c r="D283" s="50"/>
    </row>
    <row r="284" spans="2:4" hidden="1" x14ac:dyDescent="0.25">
      <c r="C284">
        <v>281</v>
      </c>
      <c r="D284" s="50"/>
    </row>
    <row r="285" spans="2:4" hidden="1" x14ac:dyDescent="0.25">
      <c r="B285" s="6"/>
      <c r="C285">
        <v>282</v>
      </c>
      <c r="D285" s="50"/>
    </row>
    <row r="286" spans="2:4" hidden="1" x14ac:dyDescent="0.25">
      <c r="C286">
        <v>284</v>
      </c>
      <c r="D286" s="50"/>
    </row>
    <row r="287" spans="2:4" hidden="1" x14ac:dyDescent="0.25">
      <c r="C287">
        <v>285</v>
      </c>
      <c r="D287" s="50"/>
    </row>
    <row r="288" spans="2:4" hidden="1" x14ac:dyDescent="0.25">
      <c r="C288">
        <v>286</v>
      </c>
      <c r="D288" s="50"/>
    </row>
    <row r="289" spans="3:4" hidden="1" x14ac:dyDescent="0.25">
      <c r="C289">
        <v>287</v>
      </c>
      <c r="D289" s="50"/>
    </row>
    <row r="290" spans="3:4" hidden="1" x14ac:dyDescent="0.25">
      <c r="C290">
        <v>288</v>
      </c>
      <c r="D290" s="50"/>
    </row>
    <row r="291" spans="3:4" hidden="1" x14ac:dyDescent="0.25">
      <c r="C291">
        <v>289</v>
      </c>
      <c r="D291" s="50"/>
    </row>
    <row r="292" spans="3:4" hidden="1" x14ac:dyDescent="0.25">
      <c r="C292">
        <v>290</v>
      </c>
      <c r="D292" s="50"/>
    </row>
    <row r="293" spans="3:4" hidden="1" x14ac:dyDescent="0.25">
      <c r="C293">
        <v>291</v>
      </c>
      <c r="D293" s="50"/>
    </row>
    <row r="294" spans="3:4" hidden="1" x14ac:dyDescent="0.25">
      <c r="C294">
        <v>292</v>
      </c>
      <c r="D294" s="50"/>
    </row>
    <row r="295" spans="3:4" hidden="1" x14ac:dyDescent="0.25">
      <c r="C295">
        <v>293</v>
      </c>
      <c r="D295" s="50"/>
    </row>
    <row r="296" spans="3:4" hidden="1" x14ac:dyDescent="0.25">
      <c r="C296">
        <v>294</v>
      </c>
      <c r="D296" s="50"/>
    </row>
    <row r="297" spans="3:4" hidden="1" x14ac:dyDescent="0.25">
      <c r="C297">
        <v>295</v>
      </c>
      <c r="D297" s="50"/>
    </row>
    <row r="298" spans="3:4" hidden="1" x14ac:dyDescent="0.25">
      <c r="C298">
        <v>296</v>
      </c>
      <c r="D298" s="50"/>
    </row>
    <row r="299" spans="3:4" hidden="1" x14ac:dyDescent="0.25">
      <c r="C299">
        <v>297</v>
      </c>
      <c r="D299" s="50"/>
    </row>
    <row r="300" spans="3:4" hidden="1" x14ac:dyDescent="0.25">
      <c r="C300">
        <v>298</v>
      </c>
      <c r="D300" s="50"/>
    </row>
    <row r="301" spans="3:4" hidden="1" x14ac:dyDescent="0.25">
      <c r="C301">
        <v>299</v>
      </c>
      <c r="D301" s="50"/>
    </row>
    <row r="302" spans="3:4" hidden="1" x14ac:dyDescent="0.25">
      <c r="C302">
        <v>300</v>
      </c>
      <c r="D302" s="50"/>
    </row>
    <row r="303" spans="3:4" hidden="1" x14ac:dyDescent="0.25">
      <c r="C303">
        <v>301</v>
      </c>
      <c r="D303" s="50"/>
    </row>
    <row r="304" spans="3:4" hidden="1" x14ac:dyDescent="0.25">
      <c r="C304">
        <v>302</v>
      </c>
      <c r="D304" s="50"/>
    </row>
    <row r="305" spans="3:4" hidden="1" x14ac:dyDescent="0.25">
      <c r="C305">
        <v>303</v>
      </c>
      <c r="D305" s="50"/>
    </row>
    <row r="306" spans="3:4" hidden="1" x14ac:dyDescent="0.25">
      <c r="C306">
        <v>304</v>
      </c>
      <c r="D306" s="50"/>
    </row>
    <row r="307" spans="3:4" hidden="1" x14ac:dyDescent="0.25">
      <c r="C307">
        <v>305</v>
      </c>
      <c r="D307" s="50"/>
    </row>
    <row r="308" spans="3:4" hidden="1" x14ac:dyDescent="0.25">
      <c r="C308">
        <v>306</v>
      </c>
      <c r="D308" s="50"/>
    </row>
    <row r="309" spans="3:4" hidden="1" x14ac:dyDescent="0.25">
      <c r="C309">
        <v>307</v>
      </c>
      <c r="D309" s="50"/>
    </row>
    <row r="310" spans="3:4" hidden="1" x14ac:dyDescent="0.25">
      <c r="C310">
        <v>308</v>
      </c>
      <c r="D310" s="50"/>
    </row>
    <row r="311" spans="3:4" hidden="1" x14ac:dyDescent="0.25">
      <c r="C311">
        <v>309</v>
      </c>
      <c r="D311" s="50"/>
    </row>
    <row r="312" spans="3:4" hidden="1" x14ac:dyDescent="0.25">
      <c r="C312">
        <v>310</v>
      </c>
      <c r="D312" s="50"/>
    </row>
    <row r="313" spans="3:4" hidden="1" x14ac:dyDescent="0.25">
      <c r="C313">
        <v>311</v>
      </c>
      <c r="D313" s="50"/>
    </row>
    <row r="314" spans="3:4" hidden="1" x14ac:dyDescent="0.25">
      <c r="C314">
        <v>312</v>
      </c>
      <c r="D314" s="50"/>
    </row>
    <row r="315" spans="3:4" hidden="1" x14ac:dyDescent="0.25">
      <c r="C315">
        <v>313</v>
      </c>
      <c r="D315" s="50"/>
    </row>
    <row r="316" spans="3:4" hidden="1" x14ac:dyDescent="0.25">
      <c r="C316">
        <v>314</v>
      </c>
      <c r="D316" s="50"/>
    </row>
    <row r="317" spans="3:4" hidden="1" x14ac:dyDescent="0.25">
      <c r="C317">
        <v>315</v>
      </c>
      <c r="D317" s="50"/>
    </row>
    <row r="318" spans="3:4" hidden="1" x14ac:dyDescent="0.25">
      <c r="C318">
        <v>316</v>
      </c>
      <c r="D318" s="50"/>
    </row>
    <row r="319" spans="3:4" hidden="1" x14ac:dyDescent="0.25">
      <c r="C319">
        <v>317</v>
      </c>
      <c r="D319" s="50"/>
    </row>
    <row r="320" spans="3:4" hidden="1" x14ac:dyDescent="0.25">
      <c r="C320">
        <v>318</v>
      </c>
      <c r="D320" s="50"/>
    </row>
    <row r="321" spans="3:4" hidden="1" x14ac:dyDescent="0.25">
      <c r="C321">
        <v>319</v>
      </c>
      <c r="D321" s="50"/>
    </row>
    <row r="322" spans="3:4" hidden="1" x14ac:dyDescent="0.25">
      <c r="C322">
        <v>320</v>
      </c>
      <c r="D322" s="50"/>
    </row>
    <row r="323" spans="3:4" hidden="1" x14ac:dyDescent="0.25">
      <c r="C323">
        <v>321</v>
      </c>
      <c r="D323" s="50"/>
    </row>
    <row r="324" spans="3:4" hidden="1" x14ac:dyDescent="0.25">
      <c r="C324">
        <v>322</v>
      </c>
      <c r="D324" s="50"/>
    </row>
    <row r="325" spans="3:4" hidden="1" x14ac:dyDescent="0.25">
      <c r="C325">
        <v>323</v>
      </c>
      <c r="D325" s="50"/>
    </row>
    <row r="326" spans="3:4" hidden="1" x14ac:dyDescent="0.25">
      <c r="C326">
        <v>324</v>
      </c>
      <c r="D326" s="50"/>
    </row>
    <row r="327" spans="3:4" hidden="1" x14ac:dyDescent="0.25">
      <c r="C327">
        <v>325</v>
      </c>
      <c r="D327" s="50"/>
    </row>
    <row r="328" spans="3:4" hidden="1" x14ac:dyDescent="0.25">
      <c r="C328">
        <v>326</v>
      </c>
      <c r="D328" s="50"/>
    </row>
    <row r="329" spans="3:4" hidden="1" x14ac:dyDescent="0.25">
      <c r="C329">
        <v>327</v>
      </c>
      <c r="D329" s="50"/>
    </row>
    <row r="330" spans="3:4" hidden="1" x14ac:dyDescent="0.25">
      <c r="C330">
        <v>328</v>
      </c>
      <c r="D330" s="50"/>
    </row>
    <row r="331" spans="3:4" hidden="1" x14ac:dyDescent="0.25">
      <c r="C331">
        <v>329</v>
      </c>
      <c r="D331" s="50"/>
    </row>
    <row r="332" spans="3:4" hidden="1" x14ac:dyDescent="0.25">
      <c r="C332">
        <v>330</v>
      </c>
      <c r="D332" s="50"/>
    </row>
    <row r="333" spans="3:4" hidden="1" x14ac:dyDescent="0.25">
      <c r="C333">
        <v>331</v>
      </c>
      <c r="D333" s="50"/>
    </row>
    <row r="334" spans="3:4" hidden="1" x14ac:dyDescent="0.25">
      <c r="C334">
        <v>332</v>
      </c>
      <c r="D334" s="50"/>
    </row>
    <row r="335" spans="3:4" hidden="1" x14ac:dyDescent="0.25">
      <c r="C335">
        <v>333</v>
      </c>
      <c r="D335" s="50"/>
    </row>
    <row r="336" spans="3:4" hidden="1" x14ac:dyDescent="0.25">
      <c r="C336">
        <v>334</v>
      </c>
      <c r="D336" s="50"/>
    </row>
    <row r="337" spans="3:11" hidden="1" x14ac:dyDescent="0.25">
      <c r="C337">
        <v>335</v>
      </c>
      <c r="D337" s="50"/>
    </row>
    <row r="338" spans="3:11" hidden="1" x14ac:dyDescent="0.25">
      <c r="C338">
        <v>336</v>
      </c>
      <c r="D338" s="50"/>
    </row>
    <row r="339" spans="3:11" hidden="1" x14ac:dyDescent="0.25">
      <c r="C339">
        <v>337</v>
      </c>
      <c r="D339" s="50"/>
    </row>
    <row r="340" spans="3:11" hidden="1" x14ac:dyDescent="0.25">
      <c r="C340">
        <v>338</v>
      </c>
      <c r="D340" s="50"/>
    </row>
    <row r="341" spans="3:11" hidden="1" x14ac:dyDescent="0.25">
      <c r="C341">
        <v>339</v>
      </c>
      <c r="D341" s="50"/>
    </row>
    <row r="342" spans="3:11" hidden="1" x14ac:dyDescent="0.25">
      <c r="C342">
        <v>340</v>
      </c>
      <c r="D342" s="50"/>
    </row>
    <row r="343" spans="3:11" hidden="1" x14ac:dyDescent="0.25">
      <c r="C343">
        <v>341</v>
      </c>
      <c r="D343" s="50"/>
    </row>
    <row r="344" spans="3:11" hidden="1" x14ac:dyDescent="0.25">
      <c r="C344">
        <v>342</v>
      </c>
      <c r="D344" s="50"/>
    </row>
    <row r="345" spans="3:11" hidden="1" x14ac:dyDescent="0.25">
      <c r="C345">
        <v>343</v>
      </c>
      <c r="D345" s="50"/>
    </row>
    <row r="346" spans="3:11" hidden="1" x14ac:dyDescent="0.25">
      <c r="C346">
        <v>344</v>
      </c>
      <c r="D346" s="50"/>
    </row>
    <row r="347" spans="3:11" hidden="1" x14ac:dyDescent="0.25">
      <c r="C347">
        <v>345</v>
      </c>
      <c r="D347" s="50"/>
    </row>
    <row r="348" spans="3:11" hidden="1" x14ac:dyDescent="0.25">
      <c r="C348">
        <v>346</v>
      </c>
      <c r="D348" s="50"/>
    </row>
    <row r="349" spans="3:11" hidden="1" x14ac:dyDescent="0.25">
      <c r="C349">
        <v>347</v>
      </c>
      <c r="D349" s="50"/>
    </row>
    <row r="350" spans="3:11" x14ac:dyDescent="0.25">
      <c r="D350" s="66"/>
      <c r="J350" s="8">
        <f>SUBTOTAL(9,J10:J151)</f>
        <v>22324.351699999996</v>
      </c>
      <c r="K350" s="8">
        <f>SUBTOTAL(9,K10:K151)</f>
        <v>25240.423699999999</v>
      </c>
    </row>
    <row r="351" spans="3:11" x14ac:dyDescent="0.25">
      <c r="D351" s="66"/>
    </row>
    <row r="352" spans="3:11" x14ac:dyDescent="0.25">
      <c r="D352" s="66"/>
    </row>
    <row r="353" spans="4:4" x14ac:dyDescent="0.25">
      <c r="D353" s="66"/>
    </row>
    <row r="354" spans="4:4" x14ac:dyDescent="0.25">
      <c r="D354" s="66"/>
    </row>
    <row r="355" spans="4:4" x14ac:dyDescent="0.25">
      <c r="D355" s="66"/>
    </row>
    <row r="356" spans="4:4" x14ac:dyDescent="0.25">
      <c r="D356" s="66"/>
    </row>
    <row r="357" spans="4:4" x14ac:dyDescent="0.25">
      <c r="D357" s="66"/>
    </row>
    <row r="358" spans="4:4" x14ac:dyDescent="0.25">
      <c r="D358" s="66"/>
    </row>
    <row r="359" spans="4:4" x14ac:dyDescent="0.25">
      <c r="D359" s="66"/>
    </row>
    <row r="360" spans="4:4" x14ac:dyDescent="0.25">
      <c r="D360" s="66"/>
    </row>
    <row r="361" spans="4:4" x14ac:dyDescent="0.25">
      <c r="D361" s="66"/>
    </row>
    <row r="362" spans="4:4" x14ac:dyDescent="0.25">
      <c r="D362" s="66"/>
    </row>
    <row r="363" spans="4:4" x14ac:dyDescent="0.25">
      <c r="D363" s="65"/>
    </row>
  </sheetData>
  <autoFilter ref="B8:S349">
    <filterColumn colId="0">
      <customFilters>
        <customFilter operator="notEqual" val=" "/>
      </customFilters>
    </filterColumn>
    <filterColumn colId="2">
      <filters>
        <filter val="-1179,22"/>
        <filter val="-13,79"/>
        <filter val="-147,21"/>
        <filter val="-2152,49"/>
        <filter val="-22075,73"/>
        <filter val="-2576,91"/>
        <filter val="-26,02"/>
        <filter val="-2643,71"/>
        <filter val="-287,80"/>
        <filter val="-34,97"/>
        <filter val="-3606,63"/>
        <filter val="-431,40"/>
        <filter val="-49,48"/>
        <filter val="-64,48"/>
        <filter val="-6725,41"/>
      </filters>
    </filterColumn>
    <sortState ref="B9:S152">
      <sortCondition ref="C8:C350"/>
    </sortState>
  </autoFilter>
  <mergeCells count="3">
    <mergeCell ref="F7:K7"/>
    <mergeCell ref="A7:E7"/>
    <mergeCell ref="A1:K1"/>
  </mergeCells>
  <conditionalFormatting sqref="D9:D362">
    <cfRule type="cellIs" dxfId="3" priority="4" operator="lessThan">
      <formula>0</formula>
    </cfRule>
  </conditionalFormatting>
  <hyperlinks>
    <hyperlink ref="F151" location="июл.13!D4" display="июл.13!D4"/>
    <hyperlink ref="G151" location="авг.13!D4" display="авг.13!D4"/>
    <hyperlink ref="H151" location="сен.13!D4" display="сен.13!D4"/>
    <hyperlink ref="I151" location="окт.13!D4" display="окт.13!D4"/>
    <hyperlink ref="J8" location="ноя.13!A1" display="ноя.13!A1"/>
    <hyperlink ref="K8" location="дек.13!A1" display="дек.13!A1"/>
  </hyperlink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95"/>
  <sheetViews>
    <sheetView workbookViewId="0">
      <selection activeCell="A3" sqref="A3:L3"/>
    </sheetView>
  </sheetViews>
  <sheetFormatPr defaultRowHeight="15" x14ac:dyDescent="0.25"/>
  <cols>
    <col min="2" max="2" width="21" bestFit="1" customWidth="1"/>
    <col min="4" max="4" width="10.7109375" customWidth="1"/>
    <col min="6" max="6" width="9.85546875" bestFit="1" customWidth="1"/>
    <col min="8" max="8" width="11.85546875" customWidth="1"/>
    <col min="9" max="9" width="12.5703125" bestFit="1" customWidth="1"/>
    <col min="10" max="10" width="12.28515625" customWidth="1"/>
    <col min="11" max="11" width="9.85546875" customWidth="1"/>
    <col min="12" max="12" width="12.42578125" customWidth="1"/>
    <col min="13" max="13" width="10.85546875" customWidth="1"/>
    <col min="14" max="14" width="9.85546875" customWidth="1"/>
    <col min="17" max="17" width="10.85546875" customWidth="1"/>
  </cols>
  <sheetData>
    <row r="1" spans="1:13" x14ac:dyDescent="0.25">
      <c r="A1" s="77" t="s">
        <v>96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3" x14ac:dyDescent="0.25">
      <c r="A3" s="89" t="s">
        <v>95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3" x14ac:dyDescent="0.25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</row>
    <row r="5" spans="1:13" ht="15" customHeight="1" x14ac:dyDescent="0.25">
      <c r="A5" s="79" t="s">
        <v>57</v>
      </c>
      <c r="B5" s="24"/>
      <c r="C5" s="79" t="s">
        <v>58</v>
      </c>
      <c r="D5" s="79" t="s">
        <v>59</v>
      </c>
      <c r="E5" s="79"/>
      <c r="F5" s="79"/>
      <c r="G5" s="79"/>
      <c r="H5" s="79"/>
      <c r="I5" s="81" t="s">
        <v>11</v>
      </c>
      <c r="J5" s="35"/>
      <c r="K5" s="35"/>
      <c r="L5" s="81" t="s">
        <v>60</v>
      </c>
    </row>
    <row r="6" spans="1:13" ht="45" customHeight="1" x14ac:dyDescent="0.25">
      <c r="A6" s="79"/>
      <c r="B6" s="24" t="s">
        <v>3</v>
      </c>
      <c r="C6" s="79"/>
      <c r="D6" s="25" t="s">
        <v>61</v>
      </c>
      <c r="E6" s="25" t="s">
        <v>62</v>
      </c>
      <c r="F6" s="6" t="s">
        <v>63</v>
      </c>
      <c r="G6" s="25" t="s">
        <v>44</v>
      </c>
      <c r="H6" s="25" t="s">
        <v>64</v>
      </c>
      <c r="I6" s="81"/>
      <c r="J6" s="35" t="s">
        <v>49</v>
      </c>
      <c r="K6" s="35" t="s">
        <v>52</v>
      </c>
      <c r="L6" s="81"/>
      <c r="M6">
        <v>53795.17</v>
      </c>
    </row>
    <row r="7" spans="1:13" x14ac:dyDescent="0.25">
      <c r="A7" s="24">
        <v>10</v>
      </c>
      <c r="B7" s="24" t="str">
        <f>СВОД_2014!B10</f>
        <v>Иванов И (Пламенов)</v>
      </c>
      <c r="C7" s="29">
        <v>1</v>
      </c>
      <c r="D7" s="6">
        <f>янв.14!E7</f>
        <v>43.05</v>
      </c>
      <c r="E7" s="6">
        <v>141.97</v>
      </c>
      <c r="F7" s="27">
        <f>E7-D7</f>
        <v>98.92</v>
      </c>
      <c r="G7" s="27">
        <v>4.01</v>
      </c>
      <c r="H7" s="27">
        <f t="shared" ref="H7:H27" si="0">G7*F7</f>
        <v>396.66919999999999</v>
      </c>
      <c r="I7" s="6">
        <v>601.5</v>
      </c>
      <c r="J7" s="6">
        <v>543479</v>
      </c>
      <c r="K7" s="23">
        <v>41696</v>
      </c>
      <c r="L7" s="27">
        <f>янв.14!L7+фев.14!I7-фев.14!H7</f>
        <v>35.408300000000054</v>
      </c>
      <c r="M7" s="60">
        <f>M6-H28-H27</f>
        <v>27318.302900000002</v>
      </c>
    </row>
    <row r="8" spans="1:13" x14ac:dyDescent="0.25">
      <c r="A8" s="24">
        <v>13</v>
      </c>
      <c r="B8" s="24" t="str">
        <f>СВОД_2014!B12</f>
        <v>Чащев А.В.</v>
      </c>
      <c r="C8" s="29">
        <v>4</v>
      </c>
      <c r="D8" s="6">
        <f>янв.14!E8</f>
        <v>8.76</v>
      </c>
      <c r="E8" s="6">
        <v>8.76</v>
      </c>
      <c r="F8" s="27">
        <f t="shared" ref="F8:F27" si="1">E8-D8</f>
        <v>0</v>
      </c>
      <c r="G8" s="27">
        <v>4.01</v>
      </c>
      <c r="H8" s="27">
        <f t="shared" si="0"/>
        <v>0</v>
      </c>
      <c r="I8" s="6"/>
      <c r="J8" s="6"/>
      <c r="K8" s="6"/>
      <c r="L8" s="27">
        <f>янв.14!L8+фев.14!I8-фев.14!H8</f>
        <v>-26.024899999999999</v>
      </c>
    </row>
    <row r="9" spans="1:13" x14ac:dyDescent="0.25">
      <c r="A9" s="24">
        <v>12</v>
      </c>
      <c r="B9" s="24" t="str">
        <f>СВОД_2014!B13</f>
        <v>Рашитова А.Р</v>
      </c>
      <c r="C9" s="29">
        <v>12</v>
      </c>
      <c r="D9" s="6">
        <f>янв.14!E9</f>
        <v>295.16000000000003</v>
      </c>
      <c r="E9" s="6">
        <v>295.16000000000003</v>
      </c>
      <c r="F9" s="27">
        <f t="shared" si="1"/>
        <v>0</v>
      </c>
      <c r="G9" s="27">
        <v>4.01</v>
      </c>
      <c r="H9" s="27">
        <f t="shared" si="0"/>
        <v>0</v>
      </c>
      <c r="I9" s="6"/>
      <c r="J9" s="6"/>
      <c r="K9" s="6"/>
      <c r="L9" s="27">
        <f>янв.14!L9+фев.14!I9-фев.14!H9</f>
        <v>-1179.2207000000001</v>
      </c>
    </row>
    <row r="10" spans="1:13" x14ac:dyDescent="0.25">
      <c r="A10" s="24">
        <v>11</v>
      </c>
      <c r="B10" s="24" t="str">
        <f>СВОД_2014!B14</f>
        <v>Кучумова И.А.</v>
      </c>
      <c r="C10" s="29">
        <v>13</v>
      </c>
      <c r="D10" s="6">
        <f>янв.14!E10</f>
        <v>3.82</v>
      </c>
      <c r="E10" s="6">
        <v>3.82</v>
      </c>
      <c r="F10" s="27">
        <f t="shared" si="1"/>
        <v>0</v>
      </c>
      <c r="G10" s="27">
        <v>4.01</v>
      </c>
      <c r="H10" s="27">
        <f t="shared" si="0"/>
        <v>0</v>
      </c>
      <c r="I10" s="6"/>
      <c r="J10" s="6"/>
      <c r="K10" s="6"/>
      <c r="L10" s="27">
        <f>янв.14!L10+фев.14!I10-фев.14!H10</f>
        <v>-3.3683999999999994</v>
      </c>
    </row>
    <row r="11" spans="1:13" x14ac:dyDescent="0.25">
      <c r="A11" s="24">
        <v>17</v>
      </c>
      <c r="B11" s="24" t="str">
        <f>СВОД_2014!B15</f>
        <v>Розанов А.В.</v>
      </c>
      <c r="C11" s="24">
        <v>20</v>
      </c>
      <c r="D11" s="6">
        <f>янв.14!E11</f>
        <v>248.88</v>
      </c>
      <c r="E11" s="6">
        <v>248.88</v>
      </c>
      <c r="F11" s="27">
        <f t="shared" si="1"/>
        <v>0</v>
      </c>
      <c r="G11" s="27">
        <v>4.01</v>
      </c>
      <c r="H11" s="27">
        <f t="shared" si="0"/>
        <v>0</v>
      </c>
      <c r="I11" s="6"/>
      <c r="J11" s="6"/>
      <c r="K11" s="6"/>
      <c r="L11" s="27">
        <f>янв.14!L11+фев.14!I11-фев.14!H11</f>
        <v>-998.00879999999995</v>
      </c>
    </row>
    <row r="12" spans="1:13" x14ac:dyDescent="0.25">
      <c r="A12" s="24">
        <v>7</v>
      </c>
      <c r="B12" s="24" t="str">
        <f>СВОД_2014!B16</f>
        <v>Мерзлякова Н.В.</v>
      </c>
      <c r="C12" s="29">
        <v>25</v>
      </c>
      <c r="D12" s="6">
        <f>янв.14!E12</f>
        <v>654.4</v>
      </c>
      <c r="E12" s="6">
        <v>656.53</v>
      </c>
      <c r="F12" s="27">
        <f t="shared" si="1"/>
        <v>2.1299999999999955</v>
      </c>
      <c r="G12" s="27">
        <v>4.01</v>
      </c>
      <c r="H12" s="27">
        <f t="shared" si="0"/>
        <v>8.5412999999999819</v>
      </c>
      <c r="I12" s="6"/>
      <c r="J12" s="6"/>
      <c r="K12" s="6"/>
      <c r="L12" s="27">
        <f>янв.14!L12+фев.14!I12-фев.14!H12</f>
        <v>-2622.7404999999994</v>
      </c>
    </row>
    <row r="13" spans="1:13" x14ac:dyDescent="0.25">
      <c r="A13" s="24">
        <v>19</v>
      </c>
      <c r="B13" s="24" t="str">
        <f>СВОД_2014!B21</f>
        <v>Кудрявцев С.Н.</v>
      </c>
      <c r="C13" s="24">
        <v>40</v>
      </c>
      <c r="D13" s="6">
        <f>янв.14!E13</f>
        <v>1.75</v>
      </c>
      <c r="E13" s="6">
        <v>8.59</v>
      </c>
      <c r="F13" s="27">
        <f t="shared" si="1"/>
        <v>6.84</v>
      </c>
      <c r="G13" s="27">
        <v>4.01</v>
      </c>
      <c r="H13" s="27">
        <f t="shared" si="0"/>
        <v>27.428399999999996</v>
      </c>
      <c r="I13" s="6"/>
      <c r="J13" s="6"/>
      <c r="K13" s="6"/>
      <c r="L13" s="27">
        <f>янв.14!L13+фев.14!I13-фев.14!H13</f>
        <v>-34.445899999999995</v>
      </c>
    </row>
    <row r="14" spans="1:13" x14ac:dyDescent="0.25">
      <c r="A14" s="24">
        <v>6</v>
      </c>
      <c r="B14" s="24" t="str">
        <f>СВОД_2014!B24</f>
        <v>Мещерякова О.В</v>
      </c>
      <c r="C14" s="29">
        <v>57</v>
      </c>
      <c r="D14" s="6">
        <f>янв.14!E14</f>
        <v>4.16</v>
      </c>
      <c r="E14" s="6">
        <v>4.16</v>
      </c>
      <c r="F14" s="27">
        <f t="shared" si="1"/>
        <v>0</v>
      </c>
      <c r="G14" s="27">
        <v>4.01</v>
      </c>
      <c r="H14" s="27">
        <f t="shared" si="0"/>
        <v>0</v>
      </c>
      <c r="I14" s="6"/>
      <c r="J14" s="6"/>
      <c r="K14" s="6"/>
      <c r="L14" s="27">
        <f>янв.14!L14+фев.14!I14-фев.14!H14</f>
        <v>-13.794400000000001</v>
      </c>
    </row>
    <row r="15" spans="1:13" x14ac:dyDescent="0.25">
      <c r="A15" s="24">
        <v>9</v>
      </c>
      <c r="B15" s="24" t="str">
        <f>СВОД_2014!B28</f>
        <v>Галанин В.И.</v>
      </c>
      <c r="C15" s="29">
        <v>69</v>
      </c>
      <c r="D15" s="6">
        <f>янв.14!E15</f>
        <v>4345.24</v>
      </c>
      <c r="E15" s="6">
        <v>5857.7</v>
      </c>
      <c r="F15" s="27">
        <f t="shared" si="1"/>
        <v>1512.46</v>
      </c>
      <c r="G15" s="27">
        <v>4.01</v>
      </c>
      <c r="H15" s="27">
        <f t="shared" si="0"/>
        <v>6064.9646000000002</v>
      </c>
      <c r="I15" s="13">
        <v>12703.7</v>
      </c>
      <c r="J15" s="6" t="s">
        <v>82</v>
      </c>
      <c r="K15" s="23">
        <v>41677</v>
      </c>
      <c r="L15" s="27">
        <f>янв.14!L15+фев.14!I15-фев.14!H15</f>
        <v>-1158.2684999999983</v>
      </c>
    </row>
    <row r="16" spans="1:13" x14ac:dyDescent="0.25">
      <c r="A16" s="24">
        <v>8</v>
      </c>
      <c r="B16" s="24" t="str">
        <f>СВОД_2014!B29</f>
        <v>Смолякова С.Б.</v>
      </c>
      <c r="C16" s="29">
        <v>70</v>
      </c>
      <c r="D16" s="6">
        <f>янв.14!E16</f>
        <v>627.76</v>
      </c>
      <c r="E16" s="6">
        <v>790.48</v>
      </c>
      <c r="F16" s="27">
        <f t="shared" si="1"/>
        <v>162.72000000000003</v>
      </c>
      <c r="G16" s="27">
        <v>4.01</v>
      </c>
      <c r="H16" s="27">
        <f t="shared" si="0"/>
        <v>652.50720000000013</v>
      </c>
      <c r="I16" s="6"/>
      <c r="J16" s="6"/>
      <c r="K16" s="6"/>
      <c r="L16" s="27">
        <f>янв.14!L16+фев.14!I16-фев.14!H16</f>
        <v>-3166.1355999999996</v>
      </c>
    </row>
    <row r="17" spans="1:12" x14ac:dyDescent="0.25">
      <c r="A17" s="24">
        <v>16</v>
      </c>
      <c r="B17" s="24" t="str">
        <f>СВОД_2014!B30</f>
        <v>Борисов А.В. (72)</v>
      </c>
      <c r="C17" s="29">
        <v>71</v>
      </c>
      <c r="D17" s="6">
        <f>янв.14!E17</f>
        <v>1055.51</v>
      </c>
      <c r="E17" s="6">
        <v>1379.69</v>
      </c>
      <c r="F17" s="27">
        <f t="shared" si="1"/>
        <v>324.18000000000006</v>
      </c>
      <c r="G17" s="27">
        <v>4.01</v>
      </c>
      <c r="H17" s="27">
        <f t="shared" si="0"/>
        <v>1299.9618000000003</v>
      </c>
      <c r="I17" s="13">
        <v>1604</v>
      </c>
      <c r="J17" s="6" t="s">
        <v>81</v>
      </c>
      <c r="K17" s="23">
        <v>41676</v>
      </c>
      <c r="L17" s="27">
        <f>янв.14!L17+фев.14!I17-фев.14!H17</f>
        <v>-1119.7523999999999</v>
      </c>
    </row>
    <row r="18" spans="1:12" x14ac:dyDescent="0.25">
      <c r="A18" s="24">
        <v>15</v>
      </c>
      <c r="B18" s="24" t="str">
        <f>СВОД_2014!B33</f>
        <v>Погребняк В.В.</v>
      </c>
      <c r="C18" s="29">
        <v>76</v>
      </c>
      <c r="D18" s="6">
        <f>янв.14!E18</f>
        <v>9.43</v>
      </c>
      <c r="E18" s="6">
        <v>9.43</v>
      </c>
      <c r="F18" s="27">
        <f t="shared" si="1"/>
        <v>0</v>
      </c>
      <c r="G18" s="27">
        <v>4.01</v>
      </c>
      <c r="H18" s="27">
        <f t="shared" si="0"/>
        <v>0</v>
      </c>
      <c r="I18" s="6"/>
      <c r="J18" s="6"/>
      <c r="K18" s="6"/>
      <c r="L18" s="27">
        <f>янв.14!L18+фев.14!I18-фев.14!H18</f>
        <v>-34.967199999999991</v>
      </c>
    </row>
    <row r="19" spans="1:12" x14ac:dyDescent="0.25">
      <c r="A19" s="24">
        <v>14</v>
      </c>
      <c r="B19" s="24" t="str">
        <f>СВОД_2014!B35</f>
        <v>Федорова И.Н. (78)</v>
      </c>
      <c r="C19" s="29">
        <v>79</v>
      </c>
      <c r="D19" s="6">
        <f>янв.14!E19</f>
        <v>118.55</v>
      </c>
      <c r="E19" s="6">
        <v>123.21</v>
      </c>
      <c r="F19" s="27">
        <f t="shared" si="1"/>
        <v>4.6599999999999966</v>
      </c>
      <c r="G19" s="27">
        <v>4.01</v>
      </c>
      <c r="H19" s="27">
        <f t="shared" si="0"/>
        <v>18.686599999999984</v>
      </c>
      <c r="I19" s="6"/>
      <c r="J19" s="6"/>
      <c r="K19" s="6"/>
      <c r="L19" s="27">
        <f>янв.14!L19+фев.14!I19-фев.14!H19</f>
        <v>-485.00949999999995</v>
      </c>
    </row>
    <row r="20" spans="1:12" x14ac:dyDescent="0.25">
      <c r="A20" s="24">
        <v>2</v>
      </c>
      <c r="B20" s="24" t="str">
        <f>СВОД_2014!B38</f>
        <v>Кравцов Е.А.</v>
      </c>
      <c r="C20" s="26">
        <v>85</v>
      </c>
      <c r="D20" s="6">
        <f>янв.14!E20</f>
        <v>13.08</v>
      </c>
      <c r="E20" s="6">
        <v>13.85</v>
      </c>
      <c r="F20" s="27">
        <f t="shared" si="1"/>
        <v>0.76999999999999957</v>
      </c>
      <c r="G20" s="27">
        <v>4.01</v>
      </c>
      <c r="H20" s="27">
        <f t="shared" si="0"/>
        <v>3.0876999999999981</v>
      </c>
      <c r="I20" s="6"/>
      <c r="J20" s="6"/>
      <c r="K20" s="6"/>
      <c r="L20" s="27">
        <f>янв.14!L20+фев.14!I20-фев.14!H20</f>
        <v>-52.571099999999994</v>
      </c>
    </row>
    <row r="21" spans="1:12" x14ac:dyDescent="0.25">
      <c r="A21" s="24">
        <f>1</f>
        <v>1</v>
      </c>
      <c r="B21" s="24" t="str">
        <f>СВОД_2014!B42</f>
        <v>Половинко Н.В.</v>
      </c>
      <c r="C21" s="26">
        <v>89</v>
      </c>
      <c r="D21" s="6">
        <f>янв.14!E21</f>
        <v>660.1</v>
      </c>
      <c r="E21" s="6">
        <v>662.48</v>
      </c>
      <c r="F21" s="27">
        <f t="shared" si="1"/>
        <v>2.3799999999999955</v>
      </c>
      <c r="G21" s="27">
        <v>4.01</v>
      </c>
      <c r="H21" s="27">
        <f t="shared" si="0"/>
        <v>9.5437999999999814</v>
      </c>
      <c r="I21" s="6"/>
      <c r="J21" s="6"/>
      <c r="K21" s="6"/>
      <c r="L21" s="27">
        <f>янв.14!L21+фев.14!I21-фев.14!H21</f>
        <v>-2653.2565999999997</v>
      </c>
    </row>
    <row r="22" spans="1:12" x14ac:dyDescent="0.25">
      <c r="A22" s="24">
        <v>5</v>
      </c>
      <c r="B22" s="24" t="str">
        <f>СВОД_2014!B49</f>
        <v>Мальцева Н.В.</v>
      </c>
      <c r="C22" s="28">
        <v>116</v>
      </c>
      <c r="D22" s="6">
        <f>янв.14!E22</f>
        <v>7185.26</v>
      </c>
      <c r="E22" s="6">
        <v>9372.49</v>
      </c>
      <c r="F22" s="27">
        <f t="shared" si="1"/>
        <v>2187.2299999999996</v>
      </c>
      <c r="G22" s="27">
        <v>4.01</v>
      </c>
      <c r="H22" s="27">
        <f t="shared" si="0"/>
        <v>8770.7922999999973</v>
      </c>
      <c r="I22" s="6">
        <v>28747.69</v>
      </c>
      <c r="J22" s="6">
        <v>387</v>
      </c>
      <c r="K22" s="23">
        <v>41696</v>
      </c>
      <c r="L22" s="27">
        <f>янв.14!L22+фев.14!I22-фев.14!H22</f>
        <v>-8832.3056999999972</v>
      </c>
    </row>
    <row r="23" spans="1:12" x14ac:dyDescent="0.25">
      <c r="A23" s="24">
        <v>4</v>
      </c>
      <c r="B23" s="24" t="str">
        <f>СВОД_2014!B57</f>
        <v>Когут Ю.Б.</v>
      </c>
      <c r="C23" s="26">
        <v>138</v>
      </c>
      <c r="D23" s="6">
        <f>янв.14!E23</f>
        <v>37.5</v>
      </c>
      <c r="E23" s="6">
        <v>37.5</v>
      </c>
      <c r="F23" s="27">
        <f t="shared" si="1"/>
        <v>0</v>
      </c>
      <c r="G23" s="27">
        <v>4.01</v>
      </c>
      <c r="H23" s="27">
        <f t="shared" si="0"/>
        <v>0</v>
      </c>
      <c r="I23" s="6"/>
      <c r="J23" s="6"/>
      <c r="K23" s="6"/>
      <c r="L23" s="27">
        <f>янв.14!L23+фев.14!I23-фев.14!H23</f>
        <v>-147.2071</v>
      </c>
    </row>
    <row r="24" spans="1:12" x14ac:dyDescent="0.25">
      <c r="A24" s="24">
        <v>18</v>
      </c>
      <c r="B24" s="24" t="str">
        <f>СВОД_2014!B58</f>
        <v>Корнейчук С.В.</v>
      </c>
      <c r="C24" s="24">
        <v>140</v>
      </c>
      <c r="D24" s="6">
        <f>янв.14!E24</f>
        <v>1.3</v>
      </c>
      <c r="E24" s="6">
        <v>1.3</v>
      </c>
      <c r="F24" s="27">
        <f t="shared" si="1"/>
        <v>0</v>
      </c>
      <c r="G24" s="27">
        <v>4.01</v>
      </c>
      <c r="H24" s="27">
        <f t="shared" si="0"/>
        <v>0</v>
      </c>
      <c r="I24" s="6"/>
      <c r="J24" s="6"/>
      <c r="K24" s="6"/>
      <c r="L24" s="27">
        <f>янв.14!L24+фев.14!I24-фев.14!H24</f>
        <v>-5.2130000000000001</v>
      </c>
    </row>
    <row r="25" spans="1:12" x14ac:dyDescent="0.25">
      <c r="A25" s="24">
        <v>3</v>
      </c>
      <c r="B25" s="24" t="str">
        <f>СВОД_2014!B70</f>
        <v>Красовский А.А.</v>
      </c>
      <c r="C25" s="26">
        <v>172</v>
      </c>
      <c r="D25" s="6">
        <f>янв.14!E25</f>
        <v>74.239999999999995</v>
      </c>
      <c r="E25" s="6">
        <v>74.239999999999995</v>
      </c>
      <c r="F25" s="27">
        <f t="shared" si="1"/>
        <v>0</v>
      </c>
      <c r="G25" s="27">
        <v>4.01</v>
      </c>
      <c r="H25" s="27">
        <f t="shared" si="0"/>
        <v>0</v>
      </c>
      <c r="I25" s="6"/>
      <c r="J25" s="6"/>
      <c r="K25" s="6"/>
      <c r="L25" s="27">
        <f>янв.14!L25+фев.14!I25-фев.14!H25</f>
        <v>-287.79769999999996</v>
      </c>
    </row>
    <row r="26" spans="1:12" x14ac:dyDescent="0.25">
      <c r="A26" s="24">
        <v>20</v>
      </c>
      <c r="B26" s="24" t="str">
        <f>СВОД_2014!B93</f>
        <v>Беспалов В.Ф.</v>
      </c>
      <c r="C26" s="24">
        <v>173</v>
      </c>
      <c r="D26" s="6">
        <f>янв.14!E26</f>
        <v>1.54</v>
      </c>
      <c r="E26" s="6">
        <v>301.56</v>
      </c>
      <c r="F26" s="27">
        <f t="shared" si="1"/>
        <v>300.02</v>
      </c>
      <c r="G26" s="27">
        <v>4.01</v>
      </c>
      <c r="H26" s="27">
        <f t="shared" si="0"/>
        <v>1203.0801999999999</v>
      </c>
      <c r="I26" s="6"/>
      <c r="J26" s="6"/>
      <c r="K26" s="6"/>
      <c r="L26" s="27">
        <f>янв.14!L26+фев.14!I26-фев.14!H26</f>
        <v>-1209.2556</v>
      </c>
    </row>
    <row r="27" spans="1:12" x14ac:dyDescent="0.25">
      <c r="A27" s="24">
        <v>21</v>
      </c>
      <c r="B27" s="6" t="s">
        <v>69</v>
      </c>
      <c r="C27" s="6"/>
      <c r="D27" s="6">
        <f>янв.14!E27</f>
        <v>3834.4</v>
      </c>
      <c r="E27" s="6">
        <v>5834.8</v>
      </c>
      <c r="F27" s="27">
        <f t="shared" si="1"/>
        <v>2000.4</v>
      </c>
      <c r="G27" s="6">
        <v>4.01</v>
      </c>
      <c r="H27" s="27">
        <f t="shared" si="0"/>
        <v>8021.6040000000003</v>
      </c>
      <c r="I27" s="6"/>
      <c r="J27" s="6"/>
      <c r="K27" s="6"/>
      <c r="L27" s="27"/>
    </row>
    <row r="28" spans="1:12" x14ac:dyDescent="0.25">
      <c r="H28" s="60">
        <f>SUM(H7:H26)</f>
        <v>18455.263099999996</v>
      </c>
      <c r="I28">
        <f>SUM(I7:I27)</f>
        <v>43656.89</v>
      </c>
    </row>
    <row r="76" spans="1:12" x14ac:dyDescent="0.25">
      <c r="A76" s="30"/>
      <c r="B76" s="30"/>
      <c r="C76" s="7"/>
      <c r="D76" s="7"/>
      <c r="E76" s="7"/>
      <c r="F76" s="7"/>
    </row>
    <row r="77" spans="1:12" x14ac:dyDescent="0.25">
      <c r="A77" s="30"/>
      <c r="B77" s="30"/>
      <c r="C77" s="7"/>
      <c r="D77" s="7"/>
      <c r="E77" s="7"/>
      <c r="F77" s="7"/>
    </row>
    <row r="78" spans="1:12" x14ac:dyDescent="0.25">
      <c r="A78" s="30"/>
      <c r="B78" s="30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2" x14ac:dyDescent="0.25">
      <c r="A79" s="30"/>
      <c r="B79" s="30"/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 x14ac:dyDescent="0.25">
      <c r="A80" s="7"/>
      <c r="B80" s="7"/>
      <c r="C80" s="31"/>
      <c r="D80" s="32"/>
      <c r="E80" s="32"/>
      <c r="F80" s="33"/>
      <c r="G80" s="7"/>
      <c r="H80" s="7"/>
      <c r="I80" s="7"/>
      <c r="J80" s="7"/>
      <c r="K80" s="7"/>
      <c r="L80" s="7"/>
    </row>
    <row r="81" spans="1:12" x14ac:dyDescent="0.25">
      <c r="A81" s="7"/>
      <c r="B81" s="7"/>
      <c r="C81" s="33"/>
      <c r="D81" s="33"/>
      <c r="E81" s="33"/>
      <c r="F81" s="33"/>
      <c r="G81" s="7"/>
      <c r="H81" s="7"/>
      <c r="I81" s="7"/>
      <c r="J81" s="7"/>
      <c r="K81" s="7"/>
      <c r="L81" s="7"/>
    </row>
    <row r="82" spans="1:12" x14ac:dyDescent="0.25">
      <c r="C82" s="34"/>
      <c r="D82" s="34"/>
      <c r="E82" s="34"/>
      <c r="F82" s="34"/>
    </row>
    <row r="83" spans="1:12" x14ac:dyDescent="0.25">
      <c r="C83" s="34"/>
      <c r="D83" s="34"/>
      <c r="E83" s="34"/>
      <c r="F83" s="34"/>
    </row>
    <row r="84" spans="1:12" x14ac:dyDescent="0.25">
      <c r="C84" s="34"/>
      <c r="D84" s="34"/>
      <c r="E84" s="34"/>
      <c r="F84" s="34"/>
    </row>
    <row r="85" spans="1:12" x14ac:dyDescent="0.25">
      <c r="C85" s="34"/>
      <c r="D85" s="34"/>
      <c r="E85" s="34"/>
      <c r="F85" s="34"/>
    </row>
    <row r="86" spans="1:12" x14ac:dyDescent="0.25">
      <c r="C86" s="34"/>
      <c r="D86" s="34"/>
      <c r="E86" s="34"/>
      <c r="F86" s="34"/>
    </row>
    <row r="87" spans="1:12" x14ac:dyDescent="0.25">
      <c r="C87" s="34"/>
      <c r="D87" s="34"/>
      <c r="E87" s="34"/>
      <c r="F87" s="34"/>
    </row>
    <row r="88" spans="1:12" x14ac:dyDescent="0.25">
      <c r="C88" s="34"/>
      <c r="D88" s="34"/>
      <c r="E88" s="34"/>
      <c r="F88" s="34"/>
    </row>
    <row r="89" spans="1:12" x14ac:dyDescent="0.25">
      <c r="C89" s="34"/>
      <c r="D89" s="34"/>
      <c r="E89" s="34"/>
      <c r="F89" s="34"/>
    </row>
    <row r="90" spans="1:12" x14ac:dyDescent="0.25">
      <c r="C90" s="34"/>
      <c r="D90" s="34"/>
      <c r="E90" s="34"/>
      <c r="F90" s="34"/>
    </row>
    <row r="91" spans="1:12" x14ac:dyDescent="0.25">
      <c r="C91" s="34"/>
      <c r="D91" s="34"/>
      <c r="E91" s="34"/>
      <c r="F91" s="34"/>
    </row>
    <row r="92" spans="1:12" x14ac:dyDescent="0.25">
      <c r="C92" s="34"/>
      <c r="D92" s="34"/>
      <c r="E92" s="34"/>
      <c r="F92" s="34"/>
    </row>
    <row r="93" spans="1:12" x14ac:dyDescent="0.25">
      <c r="C93" s="34"/>
      <c r="D93" s="34"/>
      <c r="E93" s="34"/>
      <c r="F93" s="34"/>
    </row>
    <row r="94" spans="1:12" x14ac:dyDescent="0.25">
      <c r="C94" s="34"/>
      <c r="D94" s="34"/>
      <c r="E94" s="34"/>
      <c r="F94" s="34"/>
    </row>
    <row r="95" spans="1:12" x14ac:dyDescent="0.25">
      <c r="C95" s="34"/>
      <c r="D95" s="34"/>
      <c r="E95" s="34"/>
      <c r="F95" s="34"/>
    </row>
  </sheetData>
  <mergeCells count="7">
    <mergeCell ref="A1:L2"/>
    <mergeCell ref="A3:L3"/>
    <mergeCell ref="A5:A6"/>
    <mergeCell ref="C5:C6"/>
    <mergeCell ref="D5:H5"/>
    <mergeCell ref="I5:I6"/>
    <mergeCell ref="L5:L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95"/>
  <sheetViews>
    <sheetView tabSelected="1" workbookViewId="0">
      <selection activeCell="L5" sqref="L5:L6"/>
    </sheetView>
  </sheetViews>
  <sheetFormatPr defaultRowHeight="15" x14ac:dyDescent="0.25"/>
  <cols>
    <col min="2" max="2" width="21" bestFit="1" customWidth="1"/>
    <col min="4" max="4" width="10.7109375" customWidth="1"/>
    <col min="6" max="6" width="9.85546875" bestFit="1" customWidth="1"/>
    <col min="8" max="8" width="11.85546875" customWidth="1"/>
    <col min="9" max="9" width="12.5703125" bestFit="1" customWidth="1"/>
    <col min="10" max="10" width="12.28515625" customWidth="1"/>
    <col min="11" max="11" width="9.85546875" customWidth="1"/>
    <col min="12" max="12" width="12.42578125" customWidth="1"/>
    <col min="13" max="13" width="10.85546875" customWidth="1"/>
    <col min="14" max="14" width="9.85546875" customWidth="1"/>
    <col min="17" max="17" width="10.85546875" customWidth="1"/>
  </cols>
  <sheetData>
    <row r="1" spans="1:13" x14ac:dyDescent="0.25">
      <c r="A1" s="77" t="s">
        <v>98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3" x14ac:dyDescent="0.25">
      <c r="A3" s="79" t="s">
        <v>102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3" x14ac:dyDescent="0.25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</row>
    <row r="5" spans="1:13" ht="15" customHeight="1" x14ac:dyDescent="0.25">
      <c r="A5" s="79" t="s">
        <v>57</v>
      </c>
      <c r="B5" s="24"/>
      <c r="C5" s="79" t="s">
        <v>58</v>
      </c>
      <c r="D5" s="79" t="s">
        <v>59</v>
      </c>
      <c r="E5" s="79"/>
      <c r="F5" s="79"/>
      <c r="G5" s="79"/>
      <c r="H5" s="79"/>
      <c r="I5" s="81" t="s">
        <v>11</v>
      </c>
      <c r="J5" s="35"/>
      <c r="K5" s="35"/>
      <c r="L5" s="81" t="s">
        <v>60</v>
      </c>
    </row>
    <row r="6" spans="1:13" ht="45" customHeight="1" x14ac:dyDescent="0.25">
      <c r="A6" s="79"/>
      <c r="B6" s="24" t="s">
        <v>3</v>
      </c>
      <c r="C6" s="79"/>
      <c r="D6" s="25" t="s">
        <v>61</v>
      </c>
      <c r="E6" s="25" t="s">
        <v>62</v>
      </c>
      <c r="F6" s="6" t="s">
        <v>63</v>
      </c>
      <c r="G6" s="25" t="s">
        <v>44</v>
      </c>
      <c r="H6" s="25" t="s">
        <v>64</v>
      </c>
      <c r="I6" s="81"/>
      <c r="J6" s="35" t="s">
        <v>49</v>
      </c>
      <c r="K6" s="35" t="s">
        <v>52</v>
      </c>
      <c r="L6" s="81"/>
    </row>
    <row r="7" spans="1:13" x14ac:dyDescent="0.25">
      <c r="A7" s="24">
        <v>10</v>
      </c>
      <c r="B7" s="24" t="str">
        <f>СВОД_2014!B10</f>
        <v>Иванов И (Пламенов)</v>
      </c>
      <c r="C7" s="29">
        <v>1</v>
      </c>
      <c r="D7" s="6">
        <f>фев.14!E7</f>
        <v>141.97</v>
      </c>
      <c r="E7" s="6"/>
      <c r="F7" s="27">
        <f>E7-D7</f>
        <v>-141.97</v>
      </c>
      <c r="G7" s="27">
        <v>4.01</v>
      </c>
      <c r="H7" s="27">
        <f t="shared" ref="H7:H27" si="0">G7*F7</f>
        <v>-569.29969999999992</v>
      </c>
      <c r="I7" s="6"/>
      <c r="J7" s="6"/>
      <c r="K7" s="6"/>
      <c r="L7" s="27">
        <f>янв.14!L7+фев.14!I7-фев.14!H7</f>
        <v>35.408300000000054</v>
      </c>
      <c r="M7" s="60"/>
    </row>
    <row r="8" spans="1:13" x14ac:dyDescent="0.25">
      <c r="A8" s="24">
        <v>13</v>
      </c>
      <c r="B8" s="24" t="str">
        <f>СВОД_2014!B12</f>
        <v>Чащев А.В.</v>
      </c>
      <c r="C8" s="29">
        <v>4</v>
      </c>
      <c r="D8" s="6">
        <f>фев.14!E8</f>
        <v>8.76</v>
      </c>
      <c r="E8" s="6"/>
      <c r="F8" s="27">
        <f>E8-D8</f>
        <v>-8.76</v>
      </c>
      <c r="G8" s="27">
        <v>4.01</v>
      </c>
      <c r="H8" s="27">
        <f t="shared" si="0"/>
        <v>-35.127599999999994</v>
      </c>
      <c r="I8" s="6"/>
      <c r="J8" s="6"/>
      <c r="K8" s="6"/>
      <c r="L8" s="27">
        <f>янв.14!L8+фев.14!I8-фев.14!H8</f>
        <v>-26.024899999999999</v>
      </c>
    </row>
    <row r="9" spans="1:13" x14ac:dyDescent="0.25">
      <c r="A9" s="24">
        <v>12</v>
      </c>
      <c r="B9" s="24" t="str">
        <f>СВОД_2014!B13</f>
        <v>Рашитова А.Р</v>
      </c>
      <c r="C9" s="29">
        <v>12</v>
      </c>
      <c r="D9" s="6">
        <f>фев.14!E9</f>
        <v>295.16000000000003</v>
      </c>
      <c r="E9" s="6"/>
      <c r="F9" s="27">
        <f>E9-D9</f>
        <v>-295.16000000000003</v>
      </c>
      <c r="G9" s="27">
        <v>4.01</v>
      </c>
      <c r="H9" s="27">
        <f t="shared" si="0"/>
        <v>-1183.5916</v>
      </c>
      <c r="I9" s="6"/>
      <c r="J9" s="6"/>
      <c r="K9" s="6"/>
      <c r="L9" s="27">
        <f>янв.14!L9+фев.14!I9-фев.14!H9</f>
        <v>-1179.2207000000001</v>
      </c>
    </row>
    <row r="10" spans="1:13" x14ac:dyDescent="0.25">
      <c r="A10" s="24">
        <v>11</v>
      </c>
      <c r="B10" s="24" t="str">
        <f>СВОД_2014!B14</f>
        <v>Кучумова И.А.</v>
      </c>
      <c r="C10" s="29">
        <v>13</v>
      </c>
      <c r="D10" s="6">
        <f>фев.14!E10</f>
        <v>3.82</v>
      </c>
      <c r="E10" s="6"/>
      <c r="F10" s="27">
        <f>E10-D10</f>
        <v>-3.82</v>
      </c>
      <c r="G10" s="27">
        <v>4.01</v>
      </c>
      <c r="H10" s="27">
        <f t="shared" si="0"/>
        <v>-15.318199999999999</v>
      </c>
      <c r="I10" s="6"/>
      <c r="J10" s="6"/>
      <c r="K10" s="6"/>
      <c r="L10" s="27">
        <f>янв.14!L10+фев.14!I10-фев.14!H10</f>
        <v>-3.3683999999999994</v>
      </c>
    </row>
    <row r="11" spans="1:13" x14ac:dyDescent="0.25">
      <c r="A11" s="24">
        <v>17</v>
      </c>
      <c r="B11" s="24" t="str">
        <f>СВОД_2014!B15</f>
        <v>Розанов А.В.</v>
      </c>
      <c r="C11" s="24">
        <v>20</v>
      </c>
      <c r="D11" s="6">
        <f>фев.14!E11</f>
        <v>248.88</v>
      </c>
      <c r="E11" s="6"/>
      <c r="F11" s="6">
        <v>248.88</v>
      </c>
      <c r="G11" s="27">
        <v>4.01</v>
      </c>
      <c r="H11" s="27">
        <f t="shared" si="0"/>
        <v>998.00879999999995</v>
      </c>
      <c r="I11" s="6"/>
      <c r="J11" s="6"/>
      <c r="K11" s="6"/>
      <c r="L11" s="27">
        <f>янв.14!L11+фев.14!I11-фев.14!H11</f>
        <v>-998.00879999999995</v>
      </c>
    </row>
    <row r="12" spans="1:13" x14ac:dyDescent="0.25">
      <c r="A12" s="24">
        <v>7</v>
      </c>
      <c r="B12" s="24" t="str">
        <f>СВОД_2014!B16</f>
        <v>Мерзлякова Н.В.</v>
      </c>
      <c r="C12" s="29">
        <v>25</v>
      </c>
      <c r="D12" s="6">
        <f>фев.14!E12</f>
        <v>656.53</v>
      </c>
      <c r="E12" s="6"/>
      <c r="F12" s="27">
        <f>E12-D12</f>
        <v>-656.53</v>
      </c>
      <c r="G12" s="27">
        <v>4.01</v>
      </c>
      <c r="H12" s="27">
        <f t="shared" si="0"/>
        <v>-2632.6852999999996</v>
      </c>
      <c r="I12" s="6"/>
      <c r="J12" s="6"/>
      <c r="K12" s="6"/>
      <c r="L12" s="27">
        <f>янв.14!L12+фев.14!I12-фев.14!H12</f>
        <v>-2622.7404999999994</v>
      </c>
    </row>
    <row r="13" spans="1:13" x14ac:dyDescent="0.25">
      <c r="A13" s="24">
        <v>19</v>
      </c>
      <c r="B13" s="24" t="str">
        <f>СВОД_2014!B21</f>
        <v>Кудрявцев С.Н.</v>
      </c>
      <c r="C13" s="24">
        <v>40</v>
      </c>
      <c r="D13" s="6">
        <f>фев.14!E13</f>
        <v>8.59</v>
      </c>
      <c r="E13" s="6"/>
      <c r="F13" s="6">
        <v>1.75</v>
      </c>
      <c r="G13" s="27">
        <v>4.01</v>
      </c>
      <c r="H13" s="27">
        <f t="shared" si="0"/>
        <v>7.0175000000000001</v>
      </c>
      <c r="I13" s="6"/>
      <c r="J13" s="6"/>
      <c r="K13" s="6"/>
      <c r="L13" s="27">
        <f>янв.14!L13+фев.14!I13-фев.14!H13</f>
        <v>-34.445899999999995</v>
      </c>
    </row>
    <row r="14" spans="1:13" x14ac:dyDescent="0.25">
      <c r="A14" s="24">
        <v>6</v>
      </c>
      <c r="B14" s="24" t="str">
        <f>СВОД_2014!B24</f>
        <v>Мещерякова О.В</v>
      </c>
      <c r="C14" s="29">
        <v>57</v>
      </c>
      <c r="D14" s="6">
        <f>фев.14!E14</f>
        <v>4.16</v>
      </c>
      <c r="E14" s="6"/>
      <c r="F14" s="27">
        <f t="shared" ref="F14:F23" si="1">E14-D14</f>
        <v>-4.16</v>
      </c>
      <c r="G14" s="27">
        <v>4.01</v>
      </c>
      <c r="H14" s="27">
        <f t="shared" si="0"/>
        <v>-16.6816</v>
      </c>
      <c r="I14" s="6"/>
      <c r="J14" s="6"/>
      <c r="K14" s="6"/>
      <c r="L14" s="27">
        <f>янв.14!L14+фев.14!I14-фев.14!H14</f>
        <v>-13.794400000000001</v>
      </c>
    </row>
    <row r="15" spans="1:13" x14ac:dyDescent="0.25">
      <c r="A15" s="24">
        <v>9</v>
      </c>
      <c r="B15" s="24" t="str">
        <f>СВОД_2014!B28</f>
        <v>Галанин В.И.</v>
      </c>
      <c r="C15" s="29">
        <v>69</v>
      </c>
      <c r="D15" s="6">
        <f>фев.14!E15</f>
        <v>5857.7</v>
      </c>
      <c r="E15" s="6"/>
      <c r="F15" s="27">
        <f t="shared" si="1"/>
        <v>-5857.7</v>
      </c>
      <c r="G15" s="27">
        <v>4.01</v>
      </c>
      <c r="H15" s="27">
        <f t="shared" si="0"/>
        <v>-23489.376999999997</v>
      </c>
      <c r="I15" s="13">
        <v>2005</v>
      </c>
      <c r="J15" s="6" t="s">
        <v>99</v>
      </c>
      <c r="K15" s="23">
        <v>41710</v>
      </c>
      <c r="L15" s="27">
        <f>янв.14!L15+фев.14!I15-фев.14!H15</f>
        <v>-1158.2684999999983</v>
      </c>
    </row>
    <row r="16" spans="1:13" x14ac:dyDescent="0.25">
      <c r="A16" s="24">
        <v>8</v>
      </c>
      <c r="B16" s="24" t="str">
        <f>СВОД_2014!B29</f>
        <v>Смолякова С.Б.</v>
      </c>
      <c r="C16" s="29">
        <v>70</v>
      </c>
      <c r="D16" s="6">
        <f>фев.14!E16</f>
        <v>790.48</v>
      </c>
      <c r="E16" s="6"/>
      <c r="F16" s="27">
        <f t="shared" si="1"/>
        <v>-790.48</v>
      </c>
      <c r="G16" s="27">
        <v>4.01</v>
      </c>
      <c r="H16" s="27">
        <f t="shared" si="0"/>
        <v>-3169.8247999999999</v>
      </c>
      <c r="I16" s="6"/>
      <c r="J16" s="6"/>
      <c r="K16" s="6"/>
      <c r="L16" s="27">
        <f>янв.14!L16+фев.14!I16-фев.14!H16</f>
        <v>-3166.1355999999996</v>
      </c>
    </row>
    <row r="17" spans="1:12" x14ac:dyDescent="0.25">
      <c r="A17" s="24">
        <v>16</v>
      </c>
      <c r="B17" s="24" t="str">
        <f>СВОД_2014!B30</f>
        <v>Борисов А.В. (72)</v>
      </c>
      <c r="C17" s="29">
        <v>71</v>
      </c>
      <c r="D17" s="6">
        <f>фев.14!E17</f>
        <v>1379.69</v>
      </c>
      <c r="E17" s="6"/>
      <c r="F17" s="27">
        <f t="shared" si="1"/>
        <v>-1379.69</v>
      </c>
      <c r="G17" s="27">
        <v>4.01</v>
      </c>
      <c r="H17" s="27">
        <f t="shared" si="0"/>
        <v>-5532.5568999999996</v>
      </c>
      <c r="I17" s="13"/>
      <c r="J17" s="6"/>
      <c r="K17" s="23"/>
      <c r="L17" s="27">
        <f>янв.14!L17+фев.14!I17-фев.14!H17</f>
        <v>-1119.7523999999999</v>
      </c>
    </row>
    <row r="18" spans="1:12" x14ac:dyDescent="0.25">
      <c r="A18" s="24">
        <v>15</v>
      </c>
      <c r="B18" s="24" t="str">
        <f>СВОД_2014!B33</f>
        <v>Погребняк В.В.</v>
      </c>
      <c r="C18" s="29">
        <v>76</v>
      </c>
      <c r="D18" s="6">
        <f>фев.14!E18</f>
        <v>9.43</v>
      </c>
      <c r="E18" s="6"/>
      <c r="F18" s="27">
        <f t="shared" si="1"/>
        <v>-9.43</v>
      </c>
      <c r="G18" s="27">
        <v>4.01</v>
      </c>
      <c r="H18" s="27">
        <f t="shared" si="0"/>
        <v>-37.814299999999996</v>
      </c>
      <c r="I18" s="6"/>
      <c r="J18" s="6"/>
      <c r="K18" s="6"/>
      <c r="L18" s="27">
        <f>янв.14!L18+фев.14!I18-фев.14!H18</f>
        <v>-34.967199999999991</v>
      </c>
    </row>
    <row r="19" spans="1:12" x14ac:dyDescent="0.25">
      <c r="A19" s="24">
        <v>14</v>
      </c>
      <c r="B19" s="24" t="str">
        <f>СВОД_2014!B35</f>
        <v>Федорова И.Н. (78)</v>
      </c>
      <c r="C19" s="29">
        <v>79</v>
      </c>
      <c r="D19" s="6">
        <f>фев.14!E19</f>
        <v>123.21</v>
      </c>
      <c r="E19" s="6"/>
      <c r="F19" s="27">
        <f t="shared" si="1"/>
        <v>-123.21</v>
      </c>
      <c r="G19" s="27">
        <v>4.01</v>
      </c>
      <c r="H19" s="27">
        <f t="shared" si="0"/>
        <v>-494.07209999999992</v>
      </c>
      <c r="I19" s="6"/>
      <c r="J19" s="6"/>
      <c r="K19" s="6"/>
      <c r="L19" s="27">
        <f>янв.14!L19+фев.14!I19-фев.14!H19</f>
        <v>-485.00949999999995</v>
      </c>
    </row>
    <row r="20" spans="1:12" x14ac:dyDescent="0.25">
      <c r="A20" s="24">
        <v>2</v>
      </c>
      <c r="B20" s="24" t="str">
        <f>СВОД_2014!B38</f>
        <v>Кравцов Е.А.</v>
      </c>
      <c r="C20" s="26">
        <v>85</v>
      </c>
      <c r="D20" s="6">
        <f>фев.14!E20</f>
        <v>13.85</v>
      </c>
      <c r="E20" s="6"/>
      <c r="F20" s="27">
        <f t="shared" si="1"/>
        <v>-13.85</v>
      </c>
      <c r="G20" s="27">
        <v>4.01</v>
      </c>
      <c r="H20" s="27">
        <f t="shared" si="0"/>
        <v>-55.538499999999999</v>
      </c>
      <c r="I20" s="6"/>
      <c r="J20" s="6"/>
      <c r="K20" s="6"/>
      <c r="L20" s="27">
        <f>янв.14!L20+фев.14!I20-фев.14!H20</f>
        <v>-52.571099999999994</v>
      </c>
    </row>
    <row r="21" spans="1:12" x14ac:dyDescent="0.25">
      <c r="A21" s="24">
        <f>1</f>
        <v>1</v>
      </c>
      <c r="B21" s="24" t="str">
        <f>СВОД_2014!B42</f>
        <v>Половинко Н.В.</v>
      </c>
      <c r="C21" s="26">
        <v>89</v>
      </c>
      <c r="D21" s="6">
        <f>фев.14!E21</f>
        <v>662.48</v>
      </c>
      <c r="E21" s="6"/>
      <c r="F21" s="27">
        <f t="shared" si="1"/>
        <v>-662.48</v>
      </c>
      <c r="G21" s="27">
        <v>4.01</v>
      </c>
      <c r="H21" s="27">
        <f t="shared" si="0"/>
        <v>-2656.5448000000001</v>
      </c>
      <c r="I21" s="6"/>
      <c r="J21" s="6"/>
      <c r="K21" s="6"/>
      <c r="L21" s="27">
        <f>янв.14!L21+фев.14!I21-фев.14!H21</f>
        <v>-2653.2565999999997</v>
      </c>
    </row>
    <row r="22" spans="1:12" x14ac:dyDescent="0.25">
      <c r="A22" s="24">
        <v>5</v>
      </c>
      <c r="B22" s="24" t="str">
        <f>СВОД_2014!B49</f>
        <v>Мальцева Н.В.</v>
      </c>
      <c r="C22" s="28">
        <v>116</v>
      </c>
      <c r="D22" s="6">
        <f>фев.14!E22</f>
        <v>9372.49</v>
      </c>
      <c r="E22" s="6"/>
      <c r="F22" s="27">
        <f t="shared" si="1"/>
        <v>-9372.49</v>
      </c>
      <c r="G22" s="27">
        <v>4.01</v>
      </c>
      <c r="H22" s="27">
        <f t="shared" si="0"/>
        <v>-37583.6849</v>
      </c>
      <c r="I22" s="6"/>
      <c r="J22" s="6"/>
      <c r="K22" s="6"/>
      <c r="L22" s="27">
        <f>янв.14!L22+фев.14!I22-фев.14!H22</f>
        <v>-8832.3056999999972</v>
      </c>
    </row>
    <row r="23" spans="1:12" x14ac:dyDescent="0.25">
      <c r="A23" s="24">
        <v>4</v>
      </c>
      <c r="B23" s="24" t="str">
        <f>СВОД_2014!B57</f>
        <v>Когут Ю.Б.</v>
      </c>
      <c r="C23" s="26">
        <v>138</v>
      </c>
      <c r="D23" s="6">
        <f>фев.14!E23</f>
        <v>37.5</v>
      </c>
      <c r="E23" s="6"/>
      <c r="F23" s="27">
        <f t="shared" si="1"/>
        <v>-37.5</v>
      </c>
      <c r="G23" s="27">
        <v>4.01</v>
      </c>
      <c r="H23" s="27">
        <f t="shared" si="0"/>
        <v>-150.375</v>
      </c>
      <c r="I23" s="6"/>
      <c r="J23" s="6"/>
      <c r="K23" s="6"/>
      <c r="L23" s="27">
        <f>янв.14!L23+фев.14!I23-фев.14!H23</f>
        <v>-147.2071</v>
      </c>
    </row>
    <row r="24" spans="1:12" x14ac:dyDescent="0.25">
      <c r="A24" s="24">
        <v>18</v>
      </c>
      <c r="B24" s="24" t="str">
        <f>СВОД_2014!B58</f>
        <v>Корнейчук С.В.</v>
      </c>
      <c r="C24" s="24">
        <v>140</v>
      </c>
      <c r="D24" s="6">
        <f>фев.14!E24</f>
        <v>1.3</v>
      </c>
      <c r="E24" s="6"/>
      <c r="F24" s="6">
        <v>1.3</v>
      </c>
      <c r="G24" s="27">
        <v>4.01</v>
      </c>
      <c r="H24" s="27">
        <f t="shared" si="0"/>
        <v>5.2130000000000001</v>
      </c>
      <c r="I24" s="6"/>
      <c r="J24" s="6"/>
      <c r="K24" s="6"/>
      <c r="L24" s="27">
        <f>янв.14!L24+фев.14!I24-фев.14!H24</f>
        <v>-5.2130000000000001</v>
      </c>
    </row>
    <row r="25" spans="1:12" x14ac:dyDescent="0.25">
      <c r="A25" s="24">
        <v>3</v>
      </c>
      <c r="B25" s="24" t="str">
        <f>СВОД_2014!B70</f>
        <v>Красовский А.А.</v>
      </c>
      <c r="C25" s="26">
        <v>172</v>
      </c>
      <c r="D25" s="6">
        <f>фев.14!E25</f>
        <v>74.239999999999995</v>
      </c>
      <c r="E25" s="6"/>
      <c r="F25" s="27">
        <f>E25-D25</f>
        <v>-74.239999999999995</v>
      </c>
      <c r="G25" s="27">
        <v>4.01</v>
      </c>
      <c r="H25" s="27">
        <f t="shared" si="0"/>
        <v>-297.70239999999995</v>
      </c>
      <c r="I25" s="6"/>
      <c r="J25" s="6"/>
      <c r="K25" s="6"/>
      <c r="L25" s="27">
        <f>янв.14!L25+фев.14!I25-фев.14!H25</f>
        <v>-287.79769999999996</v>
      </c>
    </row>
    <row r="26" spans="1:12" x14ac:dyDescent="0.25">
      <c r="A26" s="24">
        <v>20</v>
      </c>
      <c r="B26" s="24" t="str">
        <f>СВОД_2014!B93</f>
        <v>Беспалов В.Ф.</v>
      </c>
      <c r="C26" s="24">
        <v>173</v>
      </c>
      <c r="D26" s="6">
        <f>фев.14!E26</f>
        <v>301.56</v>
      </c>
      <c r="E26" s="6"/>
      <c r="F26" s="27">
        <f>E26-D26</f>
        <v>-301.56</v>
      </c>
      <c r="G26" s="27">
        <v>4.01</v>
      </c>
      <c r="H26" s="27">
        <f t="shared" si="0"/>
        <v>-1209.2556</v>
      </c>
      <c r="I26" s="6"/>
      <c r="J26" s="6"/>
      <c r="K26" s="6"/>
      <c r="L26" s="27">
        <f>янв.14!L26+фев.14!I26-фев.14!H26</f>
        <v>-1209.2556</v>
      </c>
    </row>
    <row r="27" spans="1:12" x14ac:dyDescent="0.25">
      <c r="A27" s="24">
        <v>21</v>
      </c>
      <c r="B27" s="6" t="s">
        <v>69</v>
      </c>
      <c r="C27" s="6"/>
      <c r="D27" s="6">
        <f>фев.14!E27</f>
        <v>5834.8</v>
      </c>
      <c r="E27" s="6"/>
      <c r="F27" s="27">
        <f>E27-D27</f>
        <v>-5834.8</v>
      </c>
      <c r="G27" s="6">
        <v>4.01</v>
      </c>
      <c r="H27" s="27">
        <f t="shared" si="0"/>
        <v>-23397.547999999999</v>
      </c>
      <c r="I27" s="6"/>
      <c r="J27" s="6"/>
      <c r="K27" s="6"/>
      <c r="L27" s="27"/>
    </row>
    <row r="28" spans="1:12" x14ac:dyDescent="0.25">
      <c r="H28" s="60">
        <f>SUM(H7:H26)</f>
        <v>-78119.210999999981</v>
      </c>
      <c r="I28">
        <f>SUM(I7:I27)</f>
        <v>2005</v>
      </c>
    </row>
    <row r="76" spans="1:12" x14ac:dyDescent="0.25">
      <c r="A76" s="30"/>
      <c r="B76" s="30"/>
      <c r="C76" s="7"/>
      <c r="D76" s="7"/>
      <c r="E76" s="7"/>
      <c r="F76" s="7"/>
    </row>
    <row r="77" spans="1:12" x14ac:dyDescent="0.25">
      <c r="A77" s="30"/>
      <c r="B77" s="30"/>
      <c r="C77" s="7"/>
      <c r="D77" s="7"/>
      <c r="E77" s="7"/>
      <c r="F77" s="7"/>
    </row>
    <row r="78" spans="1:12" x14ac:dyDescent="0.25">
      <c r="A78" s="30"/>
      <c r="B78" s="30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2" x14ac:dyDescent="0.25">
      <c r="A79" s="30"/>
      <c r="B79" s="30"/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 x14ac:dyDescent="0.25">
      <c r="A80" s="7"/>
      <c r="B80" s="7"/>
      <c r="C80" s="31"/>
      <c r="D80" s="32"/>
      <c r="E80" s="32"/>
      <c r="F80" s="33"/>
      <c r="G80" s="7"/>
      <c r="H80" s="7"/>
      <c r="I80" s="7"/>
      <c r="J80" s="7"/>
      <c r="K80" s="7"/>
      <c r="L80" s="7"/>
    </row>
    <row r="81" spans="1:12" x14ac:dyDescent="0.25">
      <c r="A81" s="7"/>
      <c r="B81" s="7"/>
      <c r="C81" s="33"/>
      <c r="D81" s="33"/>
      <c r="E81" s="33"/>
      <c r="F81" s="33"/>
      <c r="G81" s="7"/>
      <c r="H81" s="7"/>
      <c r="I81" s="7"/>
      <c r="J81" s="7"/>
      <c r="K81" s="7"/>
      <c r="L81" s="7"/>
    </row>
    <row r="82" spans="1:12" x14ac:dyDescent="0.25">
      <c r="C82" s="34"/>
      <c r="D82" s="34"/>
      <c r="E82" s="34"/>
      <c r="F82" s="34"/>
    </row>
    <row r="83" spans="1:12" x14ac:dyDescent="0.25">
      <c r="C83" s="34"/>
      <c r="D83" s="34"/>
      <c r="E83" s="34"/>
      <c r="F83" s="34"/>
    </row>
    <row r="84" spans="1:12" x14ac:dyDescent="0.25">
      <c r="C84" s="34"/>
      <c r="D84" s="34"/>
      <c r="E84" s="34"/>
      <c r="F84" s="34"/>
    </row>
    <row r="85" spans="1:12" x14ac:dyDescent="0.25">
      <c r="C85" s="34"/>
      <c r="D85" s="34"/>
      <c r="E85" s="34"/>
      <c r="F85" s="34"/>
    </row>
    <row r="86" spans="1:12" x14ac:dyDescent="0.25">
      <c r="C86" s="34"/>
      <c r="D86" s="34"/>
      <c r="E86" s="34"/>
      <c r="F86" s="34"/>
    </row>
    <row r="87" spans="1:12" x14ac:dyDescent="0.25">
      <c r="C87" s="34"/>
      <c r="D87" s="34"/>
      <c r="E87" s="34"/>
      <c r="F87" s="34"/>
    </row>
    <row r="88" spans="1:12" x14ac:dyDescent="0.25">
      <c r="C88" s="34"/>
      <c r="D88" s="34"/>
      <c r="E88" s="34"/>
      <c r="F88" s="34"/>
    </row>
    <row r="89" spans="1:12" x14ac:dyDescent="0.25">
      <c r="C89" s="34"/>
      <c r="D89" s="34"/>
      <c r="E89" s="34"/>
      <c r="F89" s="34"/>
    </row>
    <row r="90" spans="1:12" x14ac:dyDescent="0.25">
      <c r="C90" s="34"/>
      <c r="D90" s="34"/>
      <c r="E90" s="34"/>
      <c r="F90" s="34"/>
    </row>
    <row r="91" spans="1:12" x14ac:dyDescent="0.25">
      <c r="C91" s="34"/>
      <c r="D91" s="34"/>
      <c r="E91" s="34"/>
      <c r="F91" s="34"/>
    </row>
    <row r="92" spans="1:12" x14ac:dyDescent="0.25">
      <c r="C92" s="34"/>
      <c r="D92" s="34"/>
      <c r="E92" s="34"/>
      <c r="F92" s="34"/>
    </row>
    <row r="93" spans="1:12" x14ac:dyDescent="0.25">
      <c r="C93" s="34"/>
      <c r="D93" s="34"/>
      <c r="E93" s="34"/>
      <c r="F93" s="34"/>
    </row>
    <row r="94" spans="1:12" x14ac:dyDescent="0.25">
      <c r="C94" s="34"/>
      <c r="D94" s="34"/>
      <c r="E94" s="34"/>
      <c r="F94" s="34"/>
    </row>
    <row r="95" spans="1:12" x14ac:dyDescent="0.25">
      <c r="C95" s="34"/>
      <c r="D95" s="34"/>
      <c r="E95" s="34"/>
      <c r="F95" s="34"/>
    </row>
  </sheetData>
  <mergeCells count="7">
    <mergeCell ref="A1:L2"/>
    <mergeCell ref="A3:L3"/>
    <mergeCell ref="A5:A6"/>
    <mergeCell ref="C5:C6"/>
    <mergeCell ref="D5:H5"/>
    <mergeCell ref="I5:I6"/>
    <mergeCell ref="L5:L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8" sqref="J28"/>
    </sheetView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G4"/>
  <sheetViews>
    <sheetView workbookViewId="0"/>
  </sheetViews>
  <sheetFormatPr defaultRowHeight="15" x14ac:dyDescent="0.25"/>
  <cols>
    <col min="1" max="1" width="14.140625" bestFit="1" customWidth="1"/>
    <col min="3" max="3" width="10.7109375" bestFit="1" customWidth="1"/>
    <col min="4" max="5" width="11.5703125" bestFit="1" customWidth="1"/>
    <col min="6" max="6" width="10.42578125" customWidth="1"/>
    <col min="7" max="7" width="10.140625" bestFit="1" customWidth="1"/>
  </cols>
  <sheetData>
    <row r="2" spans="1:7" ht="18.75" x14ac:dyDescent="0.3">
      <c r="A2" s="72" t="s">
        <v>50</v>
      </c>
      <c r="B2" s="73"/>
      <c r="C2" s="73"/>
      <c r="D2" s="73"/>
      <c r="E2" s="73"/>
      <c r="F2" s="73"/>
      <c r="G2" s="73"/>
    </row>
    <row r="3" spans="1:7" ht="27.75" customHeight="1" x14ac:dyDescent="0.25">
      <c r="A3" s="22" t="s">
        <v>51</v>
      </c>
      <c r="B3" s="6" t="s">
        <v>43</v>
      </c>
      <c r="C3" s="6" t="s">
        <v>44</v>
      </c>
      <c r="D3" s="6" t="s">
        <v>45</v>
      </c>
      <c r="E3" s="20" t="s">
        <v>48</v>
      </c>
      <c r="F3" s="21" t="s">
        <v>49</v>
      </c>
      <c r="G3" s="20" t="s">
        <v>52</v>
      </c>
    </row>
    <row r="4" spans="1:7" x14ac:dyDescent="0.25">
      <c r="A4" s="6" t="s">
        <v>42</v>
      </c>
      <c r="B4" s="6">
        <v>725</v>
      </c>
      <c r="C4" s="6">
        <v>4.01</v>
      </c>
      <c r="D4" s="13">
        <f>B4*C4</f>
        <v>2907.25</v>
      </c>
      <c r="E4" s="13">
        <v>2907.25</v>
      </c>
      <c r="F4" s="6">
        <v>4</v>
      </c>
      <c r="G4" s="23">
        <v>41527</v>
      </c>
    </row>
  </sheetData>
  <mergeCells count="1"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G4"/>
  <sheetViews>
    <sheetView workbookViewId="0">
      <selection sqref="A1:XFD1048576"/>
    </sheetView>
  </sheetViews>
  <sheetFormatPr defaultRowHeight="15" x14ac:dyDescent="0.25"/>
  <cols>
    <col min="1" max="1" width="14.140625" bestFit="1" customWidth="1"/>
    <col min="3" max="3" width="10.7109375" bestFit="1" customWidth="1"/>
    <col min="4" max="5" width="11.5703125" bestFit="1" customWidth="1"/>
    <col min="6" max="6" width="10.42578125" customWidth="1"/>
    <col min="7" max="7" width="10.140625" bestFit="1" customWidth="1"/>
  </cols>
  <sheetData>
    <row r="2" spans="1:7" ht="18.75" x14ac:dyDescent="0.3">
      <c r="A2" s="74" t="s">
        <v>53</v>
      </c>
      <c r="B2" s="75"/>
      <c r="C2" s="75"/>
      <c r="D2" s="75"/>
      <c r="E2" s="75"/>
      <c r="F2" s="75"/>
      <c r="G2" s="75"/>
    </row>
    <row r="3" spans="1:7" ht="27.75" customHeight="1" x14ac:dyDescent="0.25">
      <c r="A3" s="22" t="s">
        <v>51</v>
      </c>
      <c r="B3" s="6" t="s">
        <v>43</v>
      </c>
      <c r="C3" s="6" t="s">
        <v>44</v>
      </c>
      <c r="D3" s="6" t="s">
        <v>45</v>
      </c>
      <c r="E3" s="20" t="s">
        <v>48</v>
      </c>
      <c r="F3" s="21" t="s">
        <v>49</v>
      </c>
      <c r="G3" s="20" t="s">
        <v>52</v>
      </c>
    </row>
    <row r="4" spans="1:7" x14ac:dyDescent="0.25">
      <c r="A4" s="6" t="s">
        <v>42</v>
      </c>
      <c r="B4" s="6">
        <v>263</v>
      </c>
      <c r="C4" s="6">
        <v>4.01</v>
      </c>
      <c r="D4" s="13">
        <f>B4*C4</f>
        <v>1054.6299999999999</v>
      </c>
      <c r="E4" s="13">
        <v>1054.6300000000001</v>
      </c>
      <c r="F4" s="6">
        <v>5</v>
      </c>
      <c r="G4" s="23">
        <v>41527</v>
      </c>
    </row>
  </sheetData>
  <mergeCells count="1"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G4"/>
  <sheetViews>
    <sheetView workbookViewId="0">
      <selection sqref="A1:XFD1048576"/>
    </sheetView>
  </sheetViews>
  <sheetFormatPr defaultRowHeight="15" x14ac:dyDescent="0.25"/>
  <cols>
    <col min="1" max="1" width="14.140625" bestFit="1" customWidth="1"/>
    <col min="3" max="3" width="10.7109375" bestFit="1" customWidth="1"/>
    <col min="4" max="5" width="11.5703125" bestFit="1" customWidth="1"/>
    <col min="6" max="6" width="10.42578125" customWidth="1"/>
    <col min="7" max="7" width="10.140625" bestFit="1" customWidth="1"/>
  </cols>
  <sheetData>
    <row r="2" spans="1:7" ht="18.75" x14ac:dyDescent="0.3">
      <c r="A2" s="76" t="s">
        <v>54</v>
      </c>
      <c r="B2" s="76"/>
      <c r="C2" s="76"/>
      <c r="D2" s="76"/>
      <c r="E2" s="76"/>
      <c r="F2" s="76"/>
      <c r="G2" s="76"/>
    </row>
    <row r="3" spans="1:7" ht="27.75" customHeight="1" x14ac:dyDescent="0.25">
      <c r="A3" s="22" t="s">
        <v>51</v>
      </c>
      <c r="B3" s="6" t="s">
        <v>43</v>
      </c>
      <c r="C3" s="6" t="s">
        <v>44</v>
      </c>
      <c r="D3" s="6" t="s">
        <v>45</v>
      </c>
      <c r="E3" s="20" t="s">
        <v>48</v>
      </c>
      <c r="F3" s="21" t="s">
        <v>49</v>
      </c>
      <c r="G3" s="20" t="s">
        <v>52</v>
      </c>
    </row>
    <row r="4" spans="1:7" x14ac:dyDescent="0.25">
      <c r="A4" s="6" t="s">
        <v>42</v>
      </c>
      <c r="B4" s="6">
        <v>1415</v>
      </c>
      <c r="C4" s="6">
        <v>4.01</v>
      </c>
      <c r="D4" s="13">
        <f>B4*C4</f>
        <v>5674.15</v>
      </c>
      <c r="E4" s="13">
        <v>5680.15</v>
      </c>
      <c r="F4" s="6">
        <v>9</v>
      </c>
      <c r="G4" s="23">
        <v>41577</v>
      </c>
    </row>
  </sheetData>
  <mergeCells count="1">
    <mergeCell ref="A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G4"/>
  <sheetViews>
    <sheetView workbookViewId="0">
      <selection activeCell="F8" sqref="F8"/>
    </sheetView>
  </sheetViews>
  <sheetFormatPr defaultRowHeight="15" x14ac:dyDescent="0.25"/>
  <cols>
    <col min="1" max="1" width="14.140625" bestFit="1" customWidth="1"/>
    <col min="3" max="3" width="10.7109375" bestFit="1" customWidth="1"/>
    <col min="4" max="5" width="12.5703125" bestFit="1" customWidth="1"/>
    <col min="6" max="6" width="10.42578125" customWidth="1"/>
    <col min="7" max="7" width="10.140625" bestFit="1" customWidth="1"/>
  </cols>
  <sheetData>
    <row r="2" spans="1:7" ht="18.75" x14ac:dyDescent="0.3">
      <c r="A2" s="76" t="s">
        <v>55</v>
      </c>
      <c r="B2" s="76"/>
      <c r="C2" s="76"/>
      <c r="D2" s="76"/>
      <c r="E2" s="76"/>
      <c r="F2" s="76"/>
      <c r="G2" s="76"/>
    </row>
    <row r="3" spans="1:7" ht="27.75" customHeight="1" x14ac:dyDescent="0.25">
      <c r="A3" s="22" t="s">
        <v>51</v>
      </c>
      <c r="B3" s="6" t="s">
        <v>43</v>
      </c>
      <c r="C3" s="6" t="s">
        <v>44</v>
      </c>
      <c r="D3" s="6" t="s">
        <v>45</v>
      </c>
      <c r="E3" s="20" t="s">
        <v>48</v>
      </c>
      <c r="F3" s="21" t="s">
        <v>49</v>
      </c>
      <c r="G3" s="20" t="s">
        <v>52</v>
      </c>
    </row>
    <row r="4" spans="1:7" x14ac:dyDescent="0.25">
      <c r="A4" s="6" t="s">
        <v>42</v>
      </c>
      <c r="B4" s="6">
        <v>4085</v>
      </c>
      <c r="C4" s="6">
        <v>4.01</v>
      </c>
      <c r="D4" s="13">
        <f>B4*C4</f>
        <v>16380.849999999999</v>
      </c>
      <c r="E4" s="13">
        <v>16380.85</v>
      </c>
      <c r="F4" s="6">
        <v>10</v>
      </c>
      <c r="G4" s="23">
        <v>41599</v>
      </c>
    </row>
  </sheetData>
  <mergeCells count="1">
    <mergeCell ref="A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N96"/>
  <sheetViews>
    <sheetView workbookViewId="0">
      <selection activeCell="A3" sqref="A3:L3"/>
    </sheetView>
  </sheetViews>
  <sheetFormatPr defaultRowHeight="15" x14ac:dyDescent="0.25"/>
  <cols>
    <col min="2" max="2" width="21" bestFit="1" customWidth="1"/>
    <col min="4" max="4" width="10.7109375" customWidth="1"/>
    <col min="6" max="6" width="9.85546875" bestFit="1" customWidth="1"/>
    <col min="7" max="7" width="11.42578125" customWidth="1"/>
    <col min="8" max="8" width="16.42578125" customWidth="1"/>
    <col min="9" max="9" width="14.7109375" customWidth="1"/>
    <col min="10" max="10" width="15.5703125" customWidth="1"/>
    <col min="11" max="11" width="13" customWidth="1"/>
    <col min="12" max="12" width="18.28515625" customWidth="1"/>
    <col min="13" max="13" width="10.85546875" customWidth="1"/>
    <col min="14" max="14" width="9.85546875" customWidth="1"/>
    <col min="17" max="17" width="10.85546875" customWidth="1"/>
  </cols>
  <sheetData>
    <row r="1" spans="1:14" x14ac:dyDescent="0.25">
      <c r="A1" s="77" t="s">
        <v>56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4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4" ht="18.75" x14ac:dyDescent="0.3">
      <c r="A3" s="78" t="s">
        <v>66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4" x14ac:dyDescent="0.25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37"/>
      <c r="N4" s="7"/>
    </row>
    <row r="5" spans="1:14" ht="15" customHeight="1" x14ac:dyDescent="0.25">
      <c r="A5" s="79" t="s">
        <v>57</v>
      </c>
      <c r="B5" s="24"/>
      <c r="C5" s="79" t="s">
        <v>58</v>
      </c>
      <c r="D5" s="79" t="s">
        <v>59</v>
      </c>
      <c r="E5" s="79"/>
      <c r="F5" s="79"/>
      <c r="G5" s="79"/>
      <c r="H5" s="79"/>
      <c r="I5" s="80" t="s">
        <v>11</v>
      </c>
      <c r="J5" s="35"/>
      <c r="K5" s="35"/>
      <c r="L5" s="81" t="s">
        <v>60</v>
      </c>
    </row>
    <row r="6" spans="1:14" ht="45" customHeight="1" x14ac:dyDescent="0.25">
      <c r="A6" s="79"/>
      <c r="B6" s="24" t="s">
        <v>3</v>
      </c>
      <c r="C6" s="79"/>
      <c r="D6" s="25" t="s">
        <v>61</v>
      </c>
      <c r="E6" s="25" t="s">
        <v>62</v>
      </c>
      <c r="F6" s="6" t="s">
        <v>63</v>
      </c>
      <c r="G6" s="25" t="s">
        <v>44</v>
      </c>
      <c r="H6" s="25" t="s">
        <v>64</v>
      </c>
      <c r="I6" s="80"/>
      <c r="J6" s="35" t="s">
        <v>49</v>
      </c>
      <c r="K6" s="35" t="s">
        <v>52</v>
      </c>
      <c r="L6" s="81"/>
    </row>
    <row r="7" spans="1:14" x14ac:dyDescent="0.25">
      <c r="A7" s="36">
        <v>10</v>
      </c>
      <c r="B7" s="24" t="str">
        <f>СВОД_2013!B9</f>
        <v>Иванов И (Пламенов)</v>
      </c>
      <c r="C7" s="39">
        <v>1</v>
      </c>
      <c r="D7" s="6">
        <v>0.8</v>
      </c>
      <c r="E7" s="6">
        <v>8.66</v>
      </c>
      <c r="F7" s="27">
        <f t="shared" ref="F7:F22" si="0">E7-D7</f>
        <v>7.86</v>
      </c>
      <c r="G7" s="6">
        <v>4.01</v>
      </c>
      <c r="H7" s="27">
        <f t="shared" ref="H7:H22" si="1">G7*F7</f>
        <v>31.518599999999999</v>
      </c>
      <c r="I7" s="6"/>
      <c r="J7" s="6"/>
      <c r="K7" s="6"/>
      <c r="L7" s="61">
        <f>I7-H7</f>
        <v>-31.518599999999999</v>
      </c>
    </row>
    <row r="8" spans="1:14" x14ac:dyDescent="0.25">
      <c r="A8" s="24">
        <v>13</v>
      </c>
      <c r="B8" s="24" t="str">
        <f>СВОД_2013!B11</f>
        <v>Чащев А.В.</v>
      </c>
      <c r="C8" s="29">
        <v>4</v>
      </c>
      <c r="D8" s="6">
        <v>2.27</v>
      </c>
      <c r="E8" s="6">
        <v>8.76</v>
      </c>
      <c r="F8" s="27">
        <f t="shared" si="0"/>
        <v>6.49</v>
      </c>
      <c r="G8" s="6">
        <v>4.01</v>
      </c>
      <c r="H8" s="27">
        <f t="shared" si="1"/>
        <v>26.024899999999999</v>
      </c>
      <c r="I8" s="6"/>
      <c r="J8" s="6"/>
      <c r="K8" s="6"/>
      <c r="L8" s="61">
        <f t="shared" ref="L8:L22" si="2">I8-H8</f>
        <v>-26.024899999999999</v>
      </c>
    </row>
    <row r="9" spans="1:14" x14ac:dyDescent="0.25">
      <c r="A9" s="24">
        <v>12</v>
      </c>
      <c r="B9" s="24" t="str">
        <f>СВОД_2013!B12</f>
        <v>Рашитова А.Р.</v>
      </c>
      <c r="C9" s="29">
        <v>12</v>
      </c>
      <c r="D9" s="6">
        <v>1.0900000000000001</v>
      </c>
      <c r="E9" s="6">
        <v>175.83</v>
      </c>
      <c r="F9" s="27">
        <f t="shared" si="0"/>
        <v>174.74</v>
      </c>
      <c r="G9" s="6">
        <v>4.01</v>
      </c>
      <c r="H9" s="27">
        <f t="shared" si="1"/>
        <v>700.70740000000001</v>
      </c>
      <c r="I9" s="6"/>
      <c r="J9" s="6"/>
      <c r="K9" s="6"/>
      <c r="L9" s="61">
        <f t="shared" si="2"/>
        <v>-700.70740000000001</v>
      </c>
    </row>
    <row r="10" spans="1:14" x14ac:dyDescent="0.25">
      <c r="A10" s="24">
        <v>11</v>
      </c>
      <c r="B10" s="24" t="str">
        <f>СВОД_2013!B13</f>
        <v>Кучумова И.А.</v>
      </c>
      <c r="C10" s="29">
        <v>13</v>
      </c>
      <c r="D10" s="6">
        <v>2.98</v>
      </c>
      <c r="E10" s="6">
        <v>3.82</v>
      </c>
      <c r="F10" s="27">
        <f t="shared" si="0"/>
        <v>0.83999999999999986</v>
      </c>
      <c r="G10" s="6">
        <v>4.01</v>
      </c>
      <c r="H10" s="27">
        <f t="shared" si="1"/>
        <v>3.3683999999999994</v>
      </c>
      <c r="I10" s="6"/>
      <c r="J10" s="6"/>
      <c r="K10" s="6"/>
      <c r="L10" s="61">
        <f t="shared" si="2"/>
        <v>-3.3683999999999994</v>
      </c>
    </row>
    <row r="11" spans="1:14" x14ac:dyDescent="0.25">
      <c r="A11" s="24">
        <v>7</v>
      </c>
      <c r="B11" s="24" t="str">
        <f>СВОД_2013!B14</f>
        <v>Мерзлякова Н.В.</v>
      </c>
      <c r="C11" s="29">
        <v>25</v>
      </c>
      <c r="D11" s="6">
        <v>2.48</v>
      </c>
      <c r="E11" s="6">
        <v>290.72000000000003</v>
      </c>
      <c r="F11" s="27">
        <f t="shared" si="0"/>
        <v>288.24</v>
      </c>
      <c r="G11" s="6">
        <v>4.01</v>
      </c>
      <c r="H11" s="27">
        <f t="shared" si="1"/>
        <v>1155.8424</v>
      </c>
      <c r="I11" s="6"/>
      <c r="J11" s="6"/>
      <c r="K11" s="6"/>
      <c r="L11" s="61">
        <f t="shared" si="2"/>
        <v>-1155.8424</v>
      </c>
    </row>
    <row r="12" spans="1:14" x14ac:dyDescent="0.25">
      <c r="A12" s="24">
        <v>6</v>
      </c>
      <c r="B12" s="24" t="str">
        <f>СВОД_2013!B22</f>
        <v>Мещерякова О.В</v>
      </c>
      <c r="C12" s="29">
        <v>57</v>
      </c>
      <c r="D12" s="6">
        <v>0.72</v>
      </c>
      <c r="E12" s="6">
        <v>4.1500000000000004</v>
      </c>
      <c r="F12" s="27">
        <f t="shared" si="0"/>
        <v>3.4300000000000006</v>
      </c>
      <c r="G12" s="6">
        <v>4.01</v>
      </c>
      <c r="H12" s="27">
        <f t="shared" si="1"/>
        <v>13.754300000000002</v>
      </c>
      <c r="I12" s="6"/>
      <c r="J12" s="6"/>
      <c r="K12" s="6"/>
      <c r="L12" s="61">
        <f t="shared" si="2"/>
        <v>-13.754300000000002</v>
      </c>
    </row>
    <row r="13" spans="1:14" x14ac:dyDescent="0.25">
      <c r="A13" s="24">
        <v>9</v>
      </c>
      <c r="B13" s="24" t="str">
        <f>СВОД_2013!B26</f>
        <v>Галанин В.И.</v>
      </c>
      <c r="C13" s="29">
        <v>69</v>
      </c>
      <c r="D13" s="6">
        <v>0.85</v>
      </c>
      <c r="E13" s="6">
        <v>1365.9</v>
      </c>
      <c r="F13" s="27">
        <f t="shared" si="0"/>
        <v>1365.0500000000002</v>
      </c>
      <c r="G13" s="6">
        <v>4.01</v>
      </c>
      <c r="H13" s="27">
        <f t="shared" si="1"/>
        <v>5473.8505000000005</v>
      </c>
      <c r="I13" s="6"/>
      <c r="J13" s="6"/>
      <c r="K13" s="6"/>
      <c r="L13" s="61">
        <f t="shared" si="2"/>
        <v>-5473.8505000000005</v>
      </c>
    </row>
    <row r="14" spans="1:14" x14ac:dyDescent="0.25">
      <c r="A14" s="24">
        <v>8</v>
      </c>
      <c r="B14" s="24" t="str">
        <f>СВОД_2013!B27</f>
        <v>Смолякова С.Б.</v>
      </c>
      <c r="C14" s="29">
        <v>70</v>
      </c>
      <c r="D14" s="6">
        <v>0.92</v>
      </c>
      <c r="E14" s="27">
        <v>197.21</v>
      </c>
      <c r="F14" s="27">
        <f t="shared" si="0"/>
        <v>196.29000000000002</v>
      </c>
      <c r="G14" s="6">
        <v>4.01</v>
      </c>
      <c r="H14" s="27">
        <f t="shared" si="1"/>
        <v>787.12290000000007</v>
      </c>
      <c r="I14" s="6"/>
      <c r="J14" s="6"/>
      <c r="K14" s="6"/>
      <c r="L14" s="61">
        <f t="shared" si="2"/>
        <v>-787.12290000000007</v>
      </c>
    </row>
    <row r="15" spans="1:14" x14ac:dyDescent="0.25">
      <c r="A15" s="24">
        <v>16</v>
      </c>
      <c r="B15" s="24" t="str">
        <f>СВОД_2013!B28</f>
        <v>Борисов А.В. (72)</v>
      </c>
      <c r="C15" s="29">
        <v>71</v>
      </c>
      <c r="D15" s="6">
        <v>0.45</v>
      </c>
      <c r="E15" s="6">
        <v>438.01</v>
      </c>
      <c r="F15" s="27">
        <f t="shared" si="0"/>
        <v>437.56</v>
      </c>
      <c r="G15" s="6">
        <v>4.01</v>
      </c>
      <c r="H15" s="27">
        <f t="shared" si="1"/>
        <v>1754.6155999999999</v>
      </c>
      <c r="I15" s="6"/>
      <c r="J15" s="6"/>
      <c r="K15" s="6"/>
      <c r="L15" s="61">
        <f t="shared" si="2"/>
        <v>-1754.6155999999999</v>
      </c>
    </row>
    <row r="16" spans="1:14" x14ac:dyDescent="0.25">
      <c r="A16" s="24">
        <v>15</v>
      </c>
      <c r="B16" s="24" t="str">
        <f>СВОД_2013!B31</f>
        <v>Погребняк В.В.</v>
      </c>
      <c r="C16" s="29">
        <v>76</v>
      </c>
      <c r="D16" s="6">
        <v>0.71</v>
      </c>
      <c r="E16" s="6">
        <v>9.43</v>
      </c>
      <c r="F16" s="6">
        <f t="shared" si="0"/>
        <v>8.7199999999999989</v>
      </c>
      <c r="G16" s="6">
        <v>4.01</v>
      </c>
      <c r="H16" s="27">
        <f t="shared" si="1"/>
        <v>34.967199999999991</v>
      </c>
      <c r="I16" s="6"/>
      <c r="J16" s="6"/>
      <c r="K16" s="6"/>
      <c r="L16" s="61">
        <f t="shared" si="2"/>
        <v>-34.967199999999991</v>
      </c>
    </row>
    <row r="17" spans="1:12" x14ac:dyDescent="0.25">
      <c r="A17" s="24">
        <v>14</v>
      </c>
      <c r="B17" s="24" t="str">
        <f>СВОД_2013!B32</f>
        <v>Федорова И.Н. (78)</v>
      </c>
      <c r="C17" s="29">
        <v>79</v>
      </c>
      <c r="D17" s="6">
        <v>2.2599999999999998</v>
      </c>
      <c r="E17" s="6">
        <v>109.84</v>
      </c>
      <c r="F17" s="27">
        <f t="shared" si="0"/>
        <v>107.58</v>
      </c>
      <c r="G17" s="6">
        <v>4.01</v>
      </c>
      <c r="H17" s="27">
        <f t="shared" si="1"/>
        <v>431.39579999999995</v>
      </c>
      <c r="I17" s="6"/>
      <c r="J17" s="6"/>
      <c r="K17" s="6"/>
      <c r="L17" s="61">
        <f t="shared" si="2"/>
        <v>-431.39579999999995</v>
      </c>
    </row>
    <row r="18" spans="1:12" x14ac:dyDescent="0.25">
      <c r="A18" s="24">
        <v>2</v>
      </c>
      <c r="B18" s="24" t="str">
        <f>СВОД_2013!B35</f>
        <v>Кравцов Е.А.</v>
      </c>
      <c r="C18" s="26">
        <v>85</v>
      </c>
      <c r="D18" s="6">
        <v>0.74</v>
      </c>
      <c r="E18" s="6">
        <v>13.01</v>
      </c>
      <c r="F18" s="27">
        <f t="shared" si="0"/>
        <v>12.27</v>
      </c>
      <c r="G18" s="6">
        <v>4.01</v>
      </c>
      <c r="H18" s="27">
        <f t="shared" si="1"/>
        <v>49.202699999999993</v>
      </c>
      <c r="I18" s="6"/>
      <c r="J18" s="6"/>
      <c r="K18" s="6"/>
      <c r="L18" s="61">
        <f t="shared" si="2"/>
        <v>-49.202699999999993</v>
      </c>
    </row>
    <row r="19" spans="1:12" x14ac:dyDescent="0.25">
      <c r="A19" s="24">
        <f>1</f>
        <v>1</v>
      </c>
      <c r="B19" s="24" t="str">
        <f>СВОД_2013!B39</f>
        <v>Половинко Н.В.</v>
      </c>
      <c r="C19" s="26">
        <v>89</v>
      </c>
      <c r="D19" s="6">
        <v>0.82</v>
      </c>
      <c r="E19" s="6">
        <v>290.55</v>
      </c>
      <c r="F19" s="27">
        <f t="shared" si="0"/>
        <v>289.73</v>
      </c>
      <c r="G19" s="6">
        <v>4.01</v>
      </c>
      <c r="H19" s="27">
        <f t="shared" si="1"/>
        <v>1161.8172999999999</v>
      </c>
      <c r="I19" s="6"/>
      <c r="J19" s="6"/>
      <c r="K19" s="6"/>
      <c r="L19" s="61">
        <f t="shared" si="2"/>
        <v>-1161.8172999999999</v>
      </c>
    </row>
    <row r="20" spans="1:12" x14ac:dyDescent="0.25">
      <c r="A20" s="24">
        <v>5</v>
      </c>
      <c r="B20" s="24" t="str">
        <f>СВОД_2013!B44</f>
        <v>Мальцева Н.В.</v>
      </c>
      <c r="C20" s="28">
        <v>116</v>
      </c>
      <c r="D20" s="6">
        <v>0.92</v>
      </c>
      <c r="E20" s="6">
        <v>2569.5100000000002</v>
      </c>
      <c r="F20" s="27">
        <f t="shared" si="0"/>
        <v>2568.59</v>
      </c>
      <c r="G20" s="6">
        <v>4.01</v>
      </c>
      <c r="H20" s="27">
        <f t="shared" si="1"/>
        <v>10300.045899999999</v>
      </c>
      <c r="I20" s="6"/>
      <c r="J20" s="6"/>
      <c r="K20" s="6"/>
      <c r="L20" s="61">
        <f t="shared" si="2"/>
        <v>-10300.045899999999</v>
      </c>
    </row>
    <row r="21" spans="1:12" x14ac:dyDescent="0.25">
      <c r="A21" s="24">
        <v>4</v>
      </c>
      <c r="B21" s="24" t="str">
        <f>СВОД_2013!B47</f>
        <v>Когут Ю.Б.</v>
      </c>
      <c r="C21" s="26">
        <v>138</v>
      </c>
      <c r="D21" s="6">
        <v>0.79</v>
      </c>
      <c r="E21" s="6">
        <v>37.5</v>
      </c>
      <c r="F21" s="27">
        <f t="shared" si="0"/>
        <v>36.71</v>
      </c>
      <c r="G21" s="6">
        <v>4.01</v>
      </c>
      <c r="H21" s="27">
        <f t="shared" si="1"/>
        <v>147.2071</v>
      </c>
      <c r="I21" s="6"/>
      <c r="J21" s="6"/>
      <c r="K21" s="6"/>
      <c r="L21" s="61">
        <f t="shared" si="2"/>
        <v>-147.2071</v>
      </c>
    </row>
    <row r="22" spans="1:12" x14ac:dyDescent="0.25">
      <c r="A22" s="24">
        <v>3</v>
      </c>
      <c r="B22" s="24" t="str">
        <f>СВОД_2013!B56</f>
        <v>Красовский А.А.</v>
      </c>
      <c r="C22" s="26">
        <v>172</v>
      </c>
      <c r="D22" s="6">
        <v>2.4700000000000002</v>
      </c>
      <c r="E22" s="6">
        <v>74.239999999999995</v>
      </c>
      <c r="F22" s="27">
        <f t="shared" si="0"/>
        <v>71.77</v>
      </c>
      <c r="G22" s="6">
        <v>4.01</v>
      </c>
      <c r="H22" s="27">
        <f t="shared" si="1"/>
        <v>287.79769999999996</v>
      </c>
      <c r="I22" s="6"/>
      <c r="J22" s="6"/>
      <c r="K22" s="6"/>
      <c r="L22" s="61">
        <f t="shared" si="2"/>
        <v>-287.79769999999996</v>
      </c>
    </row>
    <row r="23" spans="1:12" x14ac:dyDescent="0.25">
      <c r="A23" s="38" t="s">
        <v>65</v>
      </c>
      <c r="B23" s="38"/>
      <c r="C23" s="38"/>
      <c r="D23" s="25">
        <v>10468</v>
      </c>
      <c r="E23" s="25"/>
      <c r="F23" s="6"/>
      <c r="G23" s="6">
        <v>4.01</v>
      </c>
      <c r="H23" s="25">
        <f>D23*G23</f>
        <v>41976.68</v>
      </c>
      <c r="I23" s="35"/>
      <c r="J23" s="35"/>
      <c r="K23" s="35"/>
      <c r="L23" s="35"/>
    </row>
    <row r="24" spans="1:12" x14ac:dyDescent="0.25">
      <c r="H24" s="27">
        <f>SUM(H7:H22)</f>
        <v>22359.238699999998</v>
      </c>
    </row>
    <row r="77" spans="1:12" x14ac:dyDescent="0.25">
      <c r="A77" s="30"/>
      <c r="B77" s="30"/>
      <c r="C77" s="7"/>
      <c r="D77" s="7"/>
      <c r="E77" s="7"/>
      <c r="F77" s="7"/>
    </row>
    <row r="78" spans="1:12" x14ac:dyDescent="0.25">
      <c r="A78" s="30"/>
      <c r="B78" s="30"/>
      <c r="C78" s="7"/>
      <c r="D78" s="7"/>
      <c r="E78" s="7"/>
      <c r="F78" s="7"/>
    </row>
    <row r="79" spans="1:12" x14ac:dyDescent="0.25">
      <c r="A79" s="30"/>
      <c r="B79" s="30"/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 x14ac:dyDescent="0.25">
      <c r="A80" s="30"/>
      <c r="B80" s="30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2" x14ac:dyDescent="0.25">
      <c r="A81" s="7"/>
      <c r="B81" s="7"/>
      <c r="C81" s="31"/>
      <c r="D81" s="32"/>
      <c r="E81" s="32"/>
      <c r="F81" s="33"/>
      <c r="G81" s="7"/>
      <c r="H81" s="7"/>
      <c r="I81" s="7"/>
      <c r="J81" s="7"/>
      <c r="K81" s="7"/>
      <c r="L81" s="7"/>
    </row>
    <row r="82" spans="1:12" x14ac:dyDescent="0.25">
      <c r="A82" s="7"/>
      <c r="B82" s="7"/>
      <c r="C82" s="33"/>
      <c r="D82" s="33"/>
      <c r="E82" s="33"/>
      <c r="F82" s="33"/>
      <c r="G82" s="7"/>
      <c r="H82" s="7"/>
      <c r="I82" s="7"/>
      <c r="J82" s="7"/>
      <c r="K82" s="7"/>
      <c r="L82" s="7"/>
    </row>
    <row r="83" spans="1:12" x14ac:dyDescent="0.25">
      <c r="C83" s="34"/>
      <c r="D83" s="34"/>
      <c r="E83" s="34"/>
      <c r="F83" s="34"/>
    </row>
    <row r="84" spans="1:12" x14ac:dyDescent="0.25">
      <c r="C84" s="34"/>
      <c r="D84" s="34"/>
      <c r="E84" s="34"/>
      <c r="F84" s="34"/>
    </row>
    <row r="85" spans="1:12" x14ac:dyDescent="0.25">
      <c r="C85" s="34"/>
      <c r="D85" s="34"/>
      <c r="E85" s="34"/>
      <c r="F85" s="34"/>
    </row>
    <row r="86" spans="1:12" x14ac:dyDescent="0.25">
      <c r="C86" s="34"/>
      <c r="D86" s="34"/>
      <c r="E86" s="34"/>
      <c r="F86" s="34"/>
    </row>
    <row r="87" spans="1:12" x14ac:dyDescent="0.25">
      <c r="C87" s="34"/>
      <c r="D87" s="34"/>
      <c r="E87" s="34"/>
      <c r="F87" s="34"/>
    </row>
    <row r="88" spans="1:12" x14ac:dyDescent="0.25">
      <c r="C88" s="34"/>
      <c r="D88" s="34"/>
      <c r="E88" s="34"/>
      <c r="F88" s="34"/>
    </row>
    <row r="89" spans="1:12" x14ac:dyDescent="0.25">
      <c r="C89" s="34"/>
      <c r="D89" s="34"/>
      <c r="E89" s="34"/>
      <c r="F89" s="34"/>
    </row>
    <row r="90" spans="1:12" x14ac:dyDescent="0.25">
      <c r="C90" s="34"/>
      <c r="D90" s="34"/>
      <c r="E90" s="34"/>
      <c r="F90" s="34"/>
    </row>
    <row r="91" spans="1:12" x14ac:dyDescent="0.25">
      <c r="C91" s="34"/>
      <c r="D91" s="34"/>
      <c r="E91" s="34"/>
      <c r="F91" s="34"/>
    </row>
    <row r="92" spans="1:12" x14ac:dyDescent="0.25">
      <c r="C92" s="34"/>
      <c r="D92" s="34"/>
      <c r="E92" s="34"/>
      <c r="F92" s="34"/>
    </row>
    <row r="93" spans="1:12" x14ac:dyDescent="0.25">
      <c r="C93" s="34"/>
      <c r="D93" s="34"/>
      <c r="E93" s="34"/>
      <c r="F93" s="34"/>
    </row>
    <row r="94" spans="1:12" x14ac:dyDescent="0.25">
      <c r="C94" s="34"/>
      <c r="D94" s="34"/>
      <c r="E94" s="34"/>
      <c r="F94" s="34"/>
    </row>
    <row r="95" spans="1:12" x14ac:dyDescent="0.25">
      <c r="C95" s="34"/>
      <c r="D95" s="34"/>
      <c r="E95" s="34"/>
      <c r="F95" s="34"/>
    </row>
    <row r="96" spans="1:12" x14ac:dyDescent="0.25">
      <c r="C96" s="34"/>
      <c r="D96" s="34"/>
      <c r="E96" s="34"/>
      <c r="F96" s="34"/>
    </row>
  </sheetData>
  <autoFilter ref="A6:N6">
    <sortState ref="A8:N24">
      <sortCondition ref="C6"/>
    </sortState>
  </autoFilter>
  <mergeCells count="7">
    <mergeCell ref="A1:L2"/>
    <mergeCell ref="A3:L3"/>
    <mergeCell ref="A5:A6"/>
    <mergeCell ref="C5:C6"/>
    <mergeCell ref="D5:H5"/>
    <mergeCell ref="I5:I6"/>
    <mergeCell ref="L5:L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N96"/>
  <sheetViews>
    <sheetView workbookViewId="0">
      <selection activeCell="A3" sqref="A3:L3"/>
    </sheetView>
  </sheetViews>
  <sheetFormatPr defaultRowHeight="15" x14ac:dyDescent="0.25"/>
  <cols>
    <col min="2" max="2" width="21" bestFit="1" customWidth="1"/>
    <col min="4" max="4" width="10.7109375" customWidth="1"/>
    <col min="5" max="6" width="11.5703125" bestFit="1" customWidth="1"/>
    <col min="7" max="7" width="11.42578125" customWidth="1"/>
    <col min="8" max="8" width="16.42578125" customWidth="1"/>
    <col min="9" max="9" width="14.7109375" customWidth="1"/>
    <col min="10" max="10" width="15.5703125" customWidth="1"/>
    <col min="11" max="11" width="13" customWidth="1"/>
    <col min="12" max="12" width="18.28515625" customWidth="1"/>
    <col min="13" max="13" width="10.85546875" customWidth="1"/>
    <col min="14" max="14" width="9.85546875" customWidth="1"/>
    <col min="17" max="17" width="10.85546875" customWidth="1"/>
  </cols>
  <sheetData>
    <row r="1" spans="1:14" x14ac:dyDescent="0.25">
      <c r="A1" s="77" t="s">
        <v>97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4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4" ht="18.75" x14ac:dyDescent="0.3">
      <c r="A3" s="78" t="s">
        <v>67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4" x14ac:dyDescent="0.25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37"/>
      <c r="N4" s="7"/>
    </row>
    <row r="5" spans="1:14" ht="15" customHeight="1" x14ac:dyDescent="0.25">
      <c r="A5" s="79" t="s">
        <v>57</v>
      </c>
      <c r="B5" s="24"/>
      <c r="C5" s="79" t="s">
        <v>58</v>
      </c>
      <c r="D5" s="79" t="s">
        <v>59</v>
      </c>
      <c r="E5" s="79"/>
      <c r="F5" s="79"/>
      <c r="G5" s="79"/>
      <c r="H5" s="79"/>
      <c r="I5" s="80" t="s">
        <v>11</v>
      </c>
      <c r="J5" s="35"/>
      <c r="K5" s="35"/>
      <c r="L5" s="81" t="s">
        <v>60</v>
      </c>
    </row>
    <row r="6" spans="1:14" ht="45" customHeight="1" x14ac:dyDescent="0.25">
      <c r="A6" s="79"/>
      <c r="B6" s="24" t="s">
        <v>3</v>
      </c>
      <c r="C6" s="79"/>
      <c r="D6" s="25" t="s">
        <v>61</v>
      </c>
      <c r="E6" s="25" t="s">
        <v>62</v>
      </c>
      <c r="F6" s="6" t="s">
        <v>63</v>
      </c>
      <c r="G6" s="25" t="s">
        <v>44</v>
      </c>
      <c r="H6" s="25" t="s">
        <v>64</v>
      </c>
      <c r="I6" s="80"/>
      <c r="J6" s="35" t="s">
        <v>49</v>
      </c>
      <c r="K6" s="35" t="s">
        <v>52</v>
      </c>
      <c r="L6" s="81"/>
    </row>
    <row r="7" spans="1:14" x14ac:dyDescent="0.25">
      <c r="A7" s="36">
        <v>10</v>
      </c>
      <c r="B7" s="24" t="str">
        <f>СВОД_2013!B9</f>
        <v>Иванов И (Пламенов)</v>
      </c>
      <c r="C7" s="39">
        <v>1</v>
      </c>
      <c r="D7" s="6">
        <f>ноя.13!E7</f>
        <v>8.66</v>
      </c>
      <c r="E7" s="13">
        <v>16.88</v>
      </c>
      <c r="F7" s="13">
        <f>E7-D7</f>
        <v>8.2199999999999989</v>
      </c>
      <c r="G7" s="13">
        <v>4.01</v>
      </c>
      <c r="H7" s="13">
        <v>32.962199999999996</v>
      </c>
      <c r="I7" s="6"/>
      <c r="J7" s="6"/>
      <c r="K7" s="6"/>
      <c r="L7" s="61">
        <f>ноя.13!L7+дек.13!I7-дек.13!H7</f>
        <v>-64.480799999999988</v>
      </c>
    </row>
    <row r="8" spans="1:14" x14ac:dyDescent="0.25">
      <c r="A8" s="24">
        <v>13</v>
      </c>
      <c r="B8" s="24" t="str">
        <f>СВОД_2013!B11</f>
        <v>Чащев А.В.</v>
      </c>
      <c r="C8" s="29">
        <v>4</v>
      </c>
      <c r="D8" s="6">
        <f>ноя.13!E8</f>
        <v>8.76</v>
      </c>
      <c r="E8" s="13">
        <v>8.76</v>
      </c>
      <c r="F8" s="13">
        <f t="shared" ref="F8:F22" si="0">E8-D8</f>
        <v>0</v>
      </c>
      <c r="G8" s="13">
        <v>4.01</v>
      </c>
      <c r="H8" s="13">
        <v>0</v>
      </c>
      <c r="I8" s="6"/>
      <c r="J8" s="6"/>
      <c r="K8" s="6"/>
      <c r="L8" s="61">
        <f>ноя.13!L8+дек.13!I8-дек.13!H8</f>
        <v>-26.024899999999999</v>
      </c>
    </row>
    <row r="9" spans="1:14" x14ac:dyDescent="0.25">
      <c r="A9" s="24">
        <v>12</v>
      </c>
      <c r="B9" s="24" t="str">
        <f>СВОД_2013!B12</f>
        <v>Рашитова А.Р.</v>
      </c>
      <c r="C9" s="29">
        <v>12</v>
      </c>
      <c r="D9" s="6">
        <f>ноя.13!E9</f>
        <v>175.83</v>
      </c>
      <c r="E9" s="13">
        <v>295.16000000000003</v>
      </c>
      <c r="F9" s="13">
        <f t="shared" si="0"/>
        <v>119.33000000000001</v>
      </c>
      <c r="G9" s="13">
        <v>4.01</v>
      </c>
      <c r="H9" s="13">
        <v>478.51330000000002</v>
      </c>
      <c r="I9" s="6"/>
      <c r="J9" s="6"/>
      <c r="K9" s="6"/>
      <c r="L9" s="61">
        <f>ноя.13!L9+дек.13!I9-дек.13!H9</f>
        <v>-1179.2207000000001</v>
      </c>
    </row>
    <row r="10" spans="1:14" x14ac:dyDescent="0.25">
      <c r="A10" s="24">
        <v>11</v>
      </c>
      <c r="B10" s="24" t="str">
        <f>СВОД_2013!B13</f>
        <v>Кучумова И.А.</v>
      </c>
      <c r="C10" s="29">
        <v>13</v>
      </c>
      <c r="D10" s="6">
        <f>ноя.13!E10</f>
        <v>3.82</v>
      </c>
      <c r="E10" s="13">
        <v>3.82</v>
      </c>
      <c r="F10" s="13">
        <f t="shared" si="0"/>
        <v>0</v>
      </c>
      <c r="G10" s="13">
        <v>4.01</v>
      </c>
      <c r="H10" s="13">
        <v>0</v>
      </c>
      <c r="I10" s="6"/>
      <c r="J10" s="6"/>
      <c r="K10" s="6"/>
      <c r="L10" s="61">
        <f>ноя.13!L10+дек.13!I10-дек.13!H10</f>
        <v>-3.3683999999999994</v>
      </c>
    </row>
    <row r="11" spans="1:14" x14ac:dyDescent="0.25">
      <c r="A11" s="24">
        <v>7</v>
      </c>
      <c r="B11" s="24" t="str">
        <f>СВОД_2013!B14</f>
        <v>Мерзлякова Н.В.</v>
      </c>
      <c r="C11" s="29">
        <v>25</v>
      </c>
      <c r="D11" s="6">
        <f>ноя.13!E11</f>
        <v>290.72000000000003</v>
      </c>
      <c r="E11" s="13">
        <v>645.1</v>
      </c>
      <c r="F11" s="13">
        <f t="shared" si="0"/>
        <v>354.38</v>
      </c>
      <c r="G11" s="13">
        <v>4.01</v>
      </c>
      <c r="H11" s="13">
        <v>1421.0637999999999</v>
      </c>
      <c r="I11" s="6"/>
      <c r="J11" s="6"/>
      <c r="K11" s="6"/>
      <c r="L11" s="61">
        <f>ноя.13!L11+дек.13!I11-дек.13!H11</f>
        <v>-2576.9061999999999</v>
      </c>
    </row>
    <row r="12" spans="1:14" x14ac:dyDescent="0.25">
      <c r="A12" s="24">
        <v>6</v>
      </c>
      <c r="B12" s="24" t="str">
        <f>СВОД_2013!B22</f>
        <v>Мещерякова О.В</v>
      </c>
      <c r="C12" s="29">
        <v>57</v>
      </c>
      <c r="D12" s="6">
        <f>ноя.13!E12</f>
        <v>4.1500000000000004</v>
      </c>
      <c r="E12" s="13">
        <v>4.16</v>
      </c>
      <c r="F12" s="13">
        <f t="shared" si="0"/>
        <v>9.9999999999997868E-3</v>
      </c>
      <c r="G12" s="13">
        <v>4.01</v>
      </c>
      <c r="H12" s="13">
        <v>4.0099999999999143E-2</v>
      </c>
      <c r="I12" s="6"/>
      <c r="J12" s="6"/>
      <c r="K12" s="6"/>
      <c r="L12" s="61">
        <f>ноя.13!L12+дек.13!I12-дек.13!H12</f>
        <v>-13.794400000000001</v>
      </c>
    </row>
    <row r="13" spans="1:14" x14ac:dyDescent="0.25">
      <c r="A13" s="24">
        <v>9</v>
      </c>
      <c r="B13" s="24" t="str">
        <f>СВОД_2013!B26</f>
        <v>Галанин В.И.</v>
      </c>
      <c r="C13" s="29">
        <v>69</v>
      </c>
      <c r="D13" s="6">
        <f>ноя.13!E13</f>
        <v>1365.9</v>
      </c>
      <c r="E13" s="13">
        <v>3078.01</v>
      </c>
      <c r="F13" s="13">
        <f t="shared" si="0"/>
        <v>1712.1100000000001</v>
      </c>
      <c r="G13" s="13">
        <v>4.01</v>
      </c>
      <c r="H13" s="13">
        <v>6865.5610999999999</v>
      </c>
      <c r="I13" s="13">
        <v>5614</v>
      </c>
      <c r="J13" s="6" t="s">
        <v>77</v>
      </c>
      <c r="K13" s="23">
        <v>41620</v>
      </c>
      <c r="L13" s="61">
        <f>ноя.13!L13+дек.13!I13-дек.13!H13</f>
        <v>-6725.4116000000004</v>
      </c>
    </row>
    <row r="14" spans="1:14" x14ac:dyDescent="0.25">
      <c r="A14" s="24">
        <v>8</v>
      </c>
      <c r="B14" s="24" t="str">
        <f>СВОД_2013!B27</f>
        <v>Смолякова С.Б.</v>
      </c>
      <c r="C14" s="29">
        <v>70</v>
      </c>
      <c r="D14" s="6">
        <f>ноя.13!E14</f>
        <v>197.21</v>
      </c>
      <c r="E14" s="13">
        <v>537.70000000000005</v>
      </c>
      <c r="F14" s="13">
        <f t="shared" si="0"/>
        <v>340.49</v>
      </c>
      <c r="G14" s="13">
        <v>4.01</v>
      </c>
      <c r="H14" s="13">
        <v>1365.3649</v>
      </c>
      <c r="I14" s="6"/>
      <c r="J14" s="6"/>
      <c r="K14" s="6"/>
      <c r="L14" s="61">
        <f>ноя.13!L14+дек.13!I14-дек.13!H14</f>
        <v>-2152.4877999999999</v>
      </c>
    </row>
    <row r="15" spans="1:14" x14ac:dyDescent="0.25">
      <c r="A15" s="24">
        <v>16</v>
      </c>
      <c r="B15" s="24" t="str">
        <f>СВОД_2013!B28</f>
        <v>Борисов А.В. (72)</v>
      </c>
      <c r="C15" s="29">
        <v>71</v>
      </c>
      <c r="D15" s="6">
        <f>ноя.13!E15</f>
        <v>438.01</v>
      </c>
      <c r="E15" s="13">
        <v>899.86</v>
      </c>
      <c r="F15" s="13">
        <f t="shared" si="0"/>
        <v>461.85</v>
      </c>
      <c r="G15" s="13">
        <v>4.01</v>
      </c>
      <c r="H15" s="13">
        <v>1852.0184999999999</v>
      </c>
      <c r="I15" s="6"/>
      <c r="J15" s="6"/>
      <c r="K15" s="6"/>
      <c r="L15" s="61">
        <f>ноя.13!L15+дек.13!I15-дек.13!H15</f>
        <v>-3606.6340999999998</v>
      </c>
    </row>
    <row r="16" spans="1:14" x14ac:dyDescent="0.25">
      <c r="A16" s="24">
        <v>15</v>
      </c>
      <c r="B16" s="24" t="str">
        <f>СВОД_2013!B31</f>
        <v>Погребняк В.В.</v>
      </c>
      <c r="C16" s="29">
        <v>76</v>
      </c>
      <c r="D16" s="6">
        <f>ноя.13!E16</f>
        <v>9.43</v>
      </c>
      <c r="E16" s="13">
        <v>9.43</v>
      </c>
      <c r="F16" s="13">
        <f t="shared" si="0"/>
        <v>0</v>
      </c>
      <c r="G16" s="13">
        <v>4.01</v>
      </c>
      <c r="H16" s="13">
        <v>0</v>
      </c>
      <c r="I16" s="6"/>
      <c r="J16" s="6"/>
      <c r="K16" s="6"/>
      <c r="L16" s="61">
        <f>ноя.13!L16+дек.13!I16-дек.13!H16</f>
        <v>-34.967199999999991</v>
      </c>
    </row>
    <row r="17" spans="1:12" x14ac:dyDescent="0.25">
      <c r="A17" s="24">
        <v>14</v>
      </c>
      <c r="B17" s="24" t="str">
        <f>СВОД_2013!B32</f>
        <v>Федорова И.Н. (78)</v>
      </c>
      <c r="C17" s="29">
        <v>79</v>
      </c>
      <c r="D17" s="6">
        <f>ноя.13!E17</f>
        <v>109.84</v>
      </c>
      <c r="E17" s="13">
        <v>109.84</v>
      </c>
      <c r="F17" s="13">
        <f t="shared" si="0"/>
        <v>0</v>
      </c>
      <c r="G17" s="13">
        <v>4.01</v>
      </c>
      <c r="H17" s="13">
        <v>0</v>
      </c>
      <c r="I17" s="6"/>
      <c r="J17" s="6"/>
      <c r="K17" s="6"/>
      <c r="L17" s="61">
        <f>ноя.13!L17+дек.13!I17-дек.13!H17</f>
        <v>-431.39579999999995</v>
      </c>
    </row>
    <row r="18" spans="1:12" x14ac:dyDescent="0.25">
      <c r="A18" s="24">
        <v>2</v>
      </c>
      <c r="B18" s="24" t="str">
        <f>СВОД_2013!B35</f>
        <v>Кравцов Е.А.</v>
      </c>
      <c r="C18" s="26">
        <v>85</v>
      </c>
      <c r="D18" s="6">
        <f>ноя.13!E18</f>
        <v>13.01</v>
      </c>
      <c r="E18" s="13">
        <v>13.08</v>
      </c>
      <c r="F18" s="13">
        <f t="shared" si="0"/>
        <v>7.0000000000000284E-2</v>
      </c>
      <c r="G18" s="13">
        <v>4.01</v>
      </c>
      <c r="H18" s="13">
        <v>0.28070000000000112</v>
      </c>
      <c r="I18" s="6"/>
      <c r="J18" s="6"/>
      <c r="K18" s="6"/>
      <c r="L18" s="61">
        <f>ноя.13!L18+дек.13!I18-дек.13!H18</f>
        <v>-49.483399999999996</v>
      </c>
    </row>
    <row r="19" spans="1:12" x14ac:dyDescent="0.25">
      <c r="A19" s="24">
        <f>1</f>
        <v>1</v>
      </c>
      <c r="B19" s="24" t="str">
        <f>СВОД_2013!B39</f>
        <v>Половинко Н.В.</v>
      </c>
      <c r="C19" s="26">
        <v>89</v>
      </c>
      <c r="D19" s="6">
        <f>ноя.13!E19</f>
        <v>290.55</v>
      </c>
      <c r="E19" s="13">
        <v>660.1</v>
      </c>
      <c r="F19" s="13">
        <f t="shared" si="0"/>
        <v>369.55</v>
      </c>
      <c r="G19" s="13">
        <v>4.01</v>
      </c>
      <c r="H19" s="13">
        <v>1481.8954999999999</v>
      </c>
      <c r="I19" s="6"/>
      <c r="J19" s="6"/>
      <c r="K19" s="6"/>
      <c r="L19" s="61">
        <f>ноя.13!L19+дек.13!I19-дек.13!H19</f>
        <v>-2643.7127999999998</v>
      </c>
    </row>
    <row r="20" spans="1:12" x14ac:dyDescent="0.25">
      <c r="A20" s="24">
        <v>5</v>
      </c>
      <c r="B20" s="24" t="str">
        <f>СВОД_2013!B44</f>
        <v>Мальцева Н.В.</v>
      </c>
      <c r="C20" s="28">
        <v>116</v>
      </c>
      <c r="D20" s="6">
        <f>ноя.13!E20</f>
        <v>2569.5100000000002</v>
      </c>
      <c r="E20" s="13">
        <v>5506.09</v>
      </c>
      <c r="F20" s="13">
        <f t="shared" si="0"/>
        <v>2936.58</v>
      </c>
      <c r="G20" s="13">
        <v>4.01</v>
      </c>
      <c r="H20" s="13">
        <v>11775.685799999999</v>
      </c>
      <c r="I20" s="6"/>
      <c r="J20" s="6"/>
      <c r="K20" s="6"/>
      <c r="L20" s="61">
        <f>ноя.13!L20+дек.13!I20-дек.13!H20</f>
        <v>-22075.731699999997</v>
      </c>
    </row>
    <row r="21" spans="1:12" x14ac:dyDescent="0.25">
      <c r="A21" s="24">
        <v>4</v>
      </c>
      <c r="B21" s="24" t="str">
        <f>СВОД_2013!B47</f>
        <v>Когут Ю.Б.</v>
      </c>
      <c r="C21" s="26">
        <v>138</v>
      </c>
      <c r="D21" s="6">
        <f>ноя.13!E21</f>
        <v>37.5</v>
      </c>
      <c r="E21" s="13">
        <v>37.5</v>
      </c>
      <c r="F21" s="13">
        <f t="shared" si="0"/>
        <v>0</v>
      </c>
      <c r="G21" s="13">
        <v>4.01</v>
      </c>
      <c r="H21" s="13">
        <v>0</v>
      </c>
      <c r="I21" s="6"/>
      <c r="J21" s="6"/>
      <c r="K21" s="6"/>
      <c r="L21" s="61">
        <f>ноя.13!L21+дек.13!I21-дек.13!H21</f>
        <v>-147.2071</v>
      </c>
    </row>
    <row r="22" spans="1:12" x14ac:dyDescent="0.25">
      <c r="A22" s="24">
        <v>3</v>
      </c>
      <c r="B22" s="24" t="str">
        <f>СВОД_2013!B56</f>
        <v>Красовский А.А.</v>
      </c>
      <c r="C22" s="26">
        <v>172</v>
      </c>
      <c r="D22" s="6">
        <f>ноя.13!E22</f>
        <v>74.239999999999995</v>
      </c>
      <c r="E22" s="13">
        <v>74.239999999999995</v>
      </c>
      <c r="F22" s="13">
        <f t="shared" si="0"/>
        <v>0</v>
      </c>
      <c r="G22" s="13">
        <v>4.01</v>
      </c>
      <c r="H22" s="13">
        <v>0</v>
      </c>
      <c r="I22" s="6"/>
      <c r="J22" s="6"/>
      <c r="K22" s="6"/>
      <c r="L22" s="61">
        <f>ноя.13!L22+дек.13!I22-дек.13!H22</f>
        <v>-287.79769999999996</v>
      </c>
    </row>
    <row r="23" spans="1:12" x14ac:dyDescent="0.25">
      <c r="A23" s="38" t="s">
        <v>65</v>
      </c>
      <c r="B23" s="38"/>
      <c r="C23" s="38"/>
      <c r="D23" s="25">
        <v>14246</v>
      </c>
      <c r="E23" s="25"/>
      <c r="F23" s="6"/>
      <c r="G23" s="13">
        <v>4.01</v>
      </c>
      <c r="H23" s="48">
        <f>D23*G23</f>
        <v>57126.46</v>
      </c>
      <c r="I23" s="35"/>
      <c r="J23" s="35"/>
      <c r="K23" s="35"/>
      <c r="L23" s="35"/>
    </row>
    <row r="24" spans="1:12" x14ac:dyDescent="0.25">
      <c r="H24" s="27">
        <f>SUM(H7:H22)</f>
        <v>25273.385900000001</v>
      </c>
    </row>
    <row r="77" spans="1:12" x14ac:dyDescent="0.25">
      <c r="A77" s="30"/>
      <c r="B77" s="30"/>
      <c r="C77" s="7"/>
      <c r="D77" s="7"/>
      <c r="E77" s="7"/>
      <c r="F77" s="7"/>
    </row>
    <row r="78" spans="1:12" x14ac:dyDescent="0.25">
      <c r="A78" s="30"/>
      <c r="B78" s="30"/>
      <c r="C78" s="7"/>
      <c r="D78" s="7"/>
      <c r="E78" s="7"/>
      <c r="F78" s="7"/>
    </row>
    <row r="79" spans="1:12" x14ac:dyDescent="0.25">
      <c r="A79" s="30"/>
      <c r="B79" s="30"/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 x14ac:dyDescent="0.25">
      <c r="A80" s="30"/>
      <c r="B80" s="30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2" x14ac:dyDescent="0.25">
      <c r="A81" s="7"/>
      <c r="B81" s="7"/>
      <c r="C81" s="31"/>
      <c r="D81" s="32"/>
      <c r="E81" s="32"/>
      <c r="F81" s="33"/>
      <c r="G81" s="7"/>
      <c r="H81" s="7"/>
      <c r="I81" s="7"/>
      <c r="J81" s="7"/>
      <c r="K81" s="7"/>
      <c r="L81" s="7"/>
    </row>
    <row r="82" spans="1:12" x14ac:dyDescent="0.25">
      <c r="A82" s="7"/>
      <c r="B82" s="7"/>
      <c r="C82" s="33"/>
      <c r="D82" s="33"/>
      <c r="E82" s="33"/>
      <c r="F82" s="33"/>
      <c r="G82" s="7"/>
      <c r="H82" s="7"/>
      <c r="I82" s="7"/>
      <c r="J82" s="7"/>
      <c r="K82" s="7"/>
      <c r="L82" s="7"/>
    </row>
    <row r="83" spans="1:12" x14ac:dyDescent="0.25">
      <c r="C83" s="34"/>
      <c r="D83" s="34"/>
      <c r="E83" s="34"/>
      <c r="F83" s="34"/>
    </row>
    <row r="84" spans="1:12" x14ac:dyDescent="0.25">
      <c r="C84" s="34"/>
      <c r="D84" s="34"/>
      <c r="E84" s="34"/>
      <c r="F84" s="34"/>
    </row>
    <row r="85" spans="1:12" x14ac:dyDescent="0.25">
      <c r="C85" s="34"/>
      <c r="D85" s="34"/>
      <c r="E85" s="34"/>
      <c r="F85" s="34"/>
    </row>
    <row r="86" spans="1:12" x14ac:dyDescent="0.25">
      <c r="C86" s="34"/>
      <c r="D86" s="34"/>
      <c r="E86" s="34"/>
      <c r="F86" s="34"/>
    </row>
    <row r="87" spans="1:12" x14ac:dyDescent="0.25">
      <c r="C87" s="34"/>
      <c r="D87" s="34"/>
      <c r="E87" s="34"/>
      <c r="F87" s="34"/>
    </row>
    <row r="88" spans="1:12" x14ac:dyDescent="0.25">
      <c r="C88" s="34"/>
      <c r="D88" s="34"/>
      <c r="E88" s="34"/>
      <c r="F88" s="34"/>
    </row>
    <row r="89" spans="1:12" x14ac:dyDescent="0.25">
      <c r="C89" s="34"/>
      <c r="D89" s="34"/>
      <c r="E89" s="34"/>
      <c r="F89" s="34"/>
    </row>
    <row r="90" spans="1:12" x14ac:dyDescent="0.25">
      <c r="C90" s="34"/>
      <c r="D90" s="34"/>
      <c r="E90" s="34"/>
      <c r="F90" s="34"/>
    </row>
    <row r="91" spans="1:12" x14ac:dyDescent="0.25">
      <c r="C91" s="34"/>
      <c r="D91" s="34"/>
      <c r="E91" s="34"/>
      <c r="F91" s="34"/>
    </row>
    <row r="92" spans="1:12" x14ac:dyDescent="0.25">
      <c r="C92" s="34"/>
      <c r="D92" s="34"/>
      <c r="E92" s="34"/>
      <c r="F92" s="34"/>
    </row>
    <row r="93" spans="1:12" x14ac:dyDescent="0.25">
      <c r="C93" s="34"/>
      <c r="D93" s="34"/>
      <c r="E93" s="34"/>
      <c r="F93" s="34"/>
    </row>
    <row r="94" spans="1:12" x14ac:dyDescent="0.25">
      <c r="C94" s="34"/>
      <c r="D94" s="34"/>
      <c r="E94" s="34"/>
      <c r="F94" s="34"/>
    </row>
    <row r="95" spans="1:12" x14ac:dyDescent="0.25">
      <c r="C95" s="34"/>
      <c r="D95" s="34"/>
      <c r="E95" s="34"/>
      <c r="F95" s="34"/>
    </row>
    <row r="96" spans="1:12" x14ac:dyDescent="0.25">
      <c r="C96" s="34"/>
      <c r="D96" s="34"/>
      <c r="E96" s="34"/>
      <c r="F96" s="34"/>
    </row>
  </sheetData>
  <mergeCells count="7">
    <mergeCell ref="A1:L2"/>
    <mergeCell ref="A3:L3"/>
    <mergeCell ref="A5:A6"/>
    <mergeCell ref="C5:C6"/>
    <mergeCell ref="D5:H5"/>
    <mergeCell ref="I5:I6"/>
    <mergeCell ref="L5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Q351"/>
  <sheetViews>
    <sheetView topLeftCell="A7" workbookViewId="0">
      <selection activeCell="A3" sqref="A3:L3"/>
    </sheetView>
  </sheetViews>
  <sheetFormatPr defaultRowHeight="15" x14ac:dyDescent="0.25"/>
  <cols>
    <col min="2" max="2" width="20.85546875" bestFit="1" customWidth="1"/>
    <col min="3" max="3" width="13.42578125" bestFit="1" customWidth="1"/>
    <col min="4" max="4" width="17.7109375" bestFit="1" customWidth="1"/>
    <col min="5" max="5" width="17.7109375" customWidth="1"/>
    <col min="6" max="6" width="13.140625" bestFit="1" customWidth="1"/>
    <col min="7" max="7" width="12.140625" bestFit="1" customWidth="1"/>
    <col min="8" max="8" width="16.140625" bestFit="1" customWidth="1"/>
    <col min="9" max="9" width="12.5703125" bestFit="1" customWidth="1"/>
    <col min="10" max="10" width="12.28515625" customWidth="1"/>
    <col min="11" max="11" width="12.5703125" bestFit="1" customWidth="1"/>
  </cols>
  <sheetData>
    <row r="1" spans="1:17" ht="18.75" x14ac:dyDescent="0.3">
      <c r="A1" s="71" t="s">
        <v>100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7" x14ac:dyDescent="0.25">
      <c r="A2" t="s">
        <v>0</v>
      </c>
      <c r="C2" s="3">
        <f ca="1">TODAY()</f>
        <v>41712</v>
      </c>
    </row>
    <row r="3" spans="1:17" ht="18.75" x14ac:dyDescent="0.3">
      <c r="A3" s="10" t="s">
        <v>13</v>
      </c>
      <c r="B3" t="s">
        <v>15</v>
      </c>
    </row>
    <row r="4" spans="1:17" ht="18.75" x14ac:dyDescent="0.3">
      <c r="A4" s="11" t="s">
        <v>14</v>
      </c>
      <c r="B4" t="s">
        <v>16</v>
      </c>
    </row>
    <row r="5" spans="1:17" x14ac:dyDescent="0.25">
      <c r="D5" s="2"/>
      <c r="E5" s="1"/>
      <c r="F5" s="1">
        <v>41640</v>
      </c>
      <c r="G5" s="1">
        <v>41671</v>
      </c>
      <c r="H5" s="1">
        <v>41699</v>
      </c>
      <c r="I5" s="1">
        <v>41730</v>
      </c>
      <c r="J5" s="1">
        <v>41760</v>
      </c>
      <c r="K5" s="1">
        <v>41791</v>
      </c>
      <c r="L5" s="1">
        <v>41821</v>
      </c>
      <c r="M5" s="1">
        <v>41852</v>
      </c>
      <c r="N5" s="1">
        <v>41883</v>
      </c>
      <c r="O5" s="1">
        <v>41913</v>
      </c>
      <c r="P5" s="1">
        <v>41944</v>
      </c>
      <c r="Q5" s="1">
        <v>41974</v>
      </c>
    </row>
    <row r="6" spans="1:17" ht="15.75" thickBot="1" x14ac:dyDescent="0.3">
      <c r="D6" t="s">
        <v>1</v>
      </c>
      <c r="F6">
        <v>4.01</v>
      </c>
      <c r="G6">
        <v>4.01</v>
      </c>
    </row>
    <row r="7" spans="1:17" x14ac:dyDescent="0.25">
      <c r="A7" s="69"/>
      <c r="B7" s="70"/>
      <c r="C7" s="70"/>
      <c r="D7" s="70"/>
      <c r="E7" s="70"/>
      <c r="F7" s="82" t="s">
        <v>12</v>
      </c>
      <c r="G7" s="83"/>
      <c r="H7" s="83"/>
      <c r="I7" s="83"/>
      <c r="J7" s="83"/>
      <c r="K7" s="83"/>
      <c r="L7" s="83"/>
      <c r="M7" s="83"/>
      <c r="N7" s="83"/>
      <c r="O7" s="83"/>
      <c r="P7" s="83"/>
      <c r="Q7" s="84"/>
    </row>
    <row r="8" spans="1:17" x14ac:dyDescent="0.25">
      <c r="A8" s="52" t="s">
        <v>9</v>
      </c>
      <c r="B8" s="53" t="s">
        <v>3</v>
      </c>
      <c r="C8" s="53" t="s">
        <v>2</v>
      </c>
      <c r="D8" s="54" t="s">
        <v>10</v>
      </c>
      <c r="E8" s="53" t="s">
        <v>11</v>
      </c>
      <c r="F8" s="56">
        <v>41640</v>
      </c>
      <c r="G8" s="56">
        <v>41671</v>
      </c>
      <c r="H8" s="56">
        <v>41699</v>
      </c>
      <c r="I8" s="51">
        <v>41730</v>
      </c>
      <c r="J8" s="51">
        <v>41760</v>
      </c>
      <c r="K8" s="51">
        <v>41791</v>
      </c>
      <c r="L8" s="51">
        <v>41821</v>
      </c>
      <c r="M8" s="51">
        <v>41852</v>
      </c>
      <c r="N8" s="51">
        <v>41883</v>
      </c>
      <c r="O8" s="51">
        <v>41913</v>
      </c>
      <c r="P8" s="51">
        <v>41944</v>
      </c>
      <c r="Q8" s="55">
        <v>41974</v>
      </c>
    </row>
    <row r="9" spans="1:17" x14ac:dyDescent="0.25">
      <c r="A9" s="57"/>
      <c r="B9" s="53" t="s">
        <v>68</v>
      </c>
      <c r="C9" s="53">
        <v>0</v>
      </c>
      <c r="D9" s="90">
        <f>E9-F9-G9-H9-I9-J9-K9-L9-M9-N9-O9-P9-Q9</f>
        <v>-23397.547999999999</v>
      </c>
      <c r="E9" s="53"/>
      <c r="F9" s="27">
        <f>янв.14!H27</f>
        <v>15375.944</v>
      </c>
      <c r="G9" s="27">
        <f>фев.14!H27</f>
        <v>8021.6040000000003</v>
      </c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1:17" x14ac:dyDescent="0.25">
      <c r="A10" s="6"/>
      <c r="B10" s="44" t="str">
        <f>СВОД_2013!B9</f>
        <v>Иванов И (Пламенов)</v>
      </c>
      <c r="C10" s="6">
        <v>1</v>
      </c>
      <c r="D10" s="50">
        <f>СВОД_2013!D9+E10-F10-G10-H10-I10-J10-K10-L10-M10-N10-O10-P10-Q10</f>
        <v>35.408299999999997</v>
      </c>
      <c r="E10" s="49">
        <f>янв.14!I7+фев.14!I7</f>
        <v>601.5</v>
      </c>
      <c r="F10" s="27">
        <f>янв.14!H7</f>
        <v>104.94169999999998</v>
      </c>
      <c r="G10" s="27">
        <f>фев.14!H7</f>
        <v>396.66919999999999</v>
      </c>
      <c r="H10" s="64"/>
      <c r="I10" s="64"/>
      <c r="J10" s="64"/>
      <c r="K10" s="64"/>
      <c r="L10" s="64"/>
      <c r="M10" s="64"/>
      <c r="N10" s="64"/>
      <c r="O10" s="64"/>
      <c r="P10" s="64"/>
      <c r="Q10" s="64"/>
    </row>
    <row r="11" spans="1:17" hidden="1" x14ac:dyDescent="0.25">
      <c r="A11" s="6"/>
      <c r="B11" s="6" t="s">
        <v>75</v>
      </c>
      <c r="C11" s="6">
        <v>2</v>
      </c>
      <c r="D11" s="50">
        <f>СВОД_2013!D10+E11-F11-G11-H11-I11-J11-K11-L11-M11-N11-O11-P11-Q11</f>
        <v>0</v>
      </c>
      <c r="E11" s="6"/>
      <c r="F11" s="6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</row>
    <row r="12" spans="1:17" x14ac:dyDescent="0.25">
      <c r="A12" s="6"/>
      <c r="B12" s="44" t="str">
        <f>СВОД_2013!B11</f>
        <v>Чащев А.В.</v>
      </c>
      <c r="C12" s="6">
        <v>4</v>
      </c>
      <c r="D12" s="50">
        <f>СВОД_2013!D11+E12-F12-G12-H12-I12-J12-K12-L12-M12-N12-O12-P12-Q12</f>
        <v>-26.024899999999999</v>
      </c>
      <c r="E12" s="49">
        <f>янв.14!I8+фев.14!I8</f>
        <v>0</v>
      </c>
      <c r="F12" s="27">
        <f>янв.14!H8</f>
        <v>0</v>
      </c>
      <c r="G12" s="27">
        <f>фев.14!H8</f>
        <v>0</v>
      </c>
      <c r="H12" s="27"/>
      <c r="I12" s="27"/>
      <c r="J12" s="27"/>
      <c r="K12" s="27"/>
      <c r="L12" s="64"/>
      <c r="M12" s="64"/>
      <c r="N12" s="64"/>
      <c r="O12" s="64"/>
      <c r="P12" s="64"/>
      <c r="Q12" s="64"/>
    </row>
    <row r="13" spans="1:17" x14ac:dyDescent="0.25">
      <c r="A13" s="6"/>
      <c r="B13" s="45" t="s">
        <v>85</v>
      </c>
      <c r="C13" s="6">
        <v>12</v>
      </c>
      <c r="D13" s="50">
        <f>СВОД_2013!D12+E13-F13-G13-H13-I13-J13-K13-L13-M13-N13-O13-P13-Q13</f>
        <v>-1179.2207000000001</v>
      </c>
      <c r="E13" s="49">
        <f>янв.14!I9+фев.14!I9</f>
        <v>0</v>
      </c>
      <c r="F13" s="27">
        <f>янв.14!H9</f>
        <v>0</v>
      </c>
      <c r="G13" s="27">
        <f>фев.14!H9</f>
        <v>0</v>
      </c>
      <c r="H13" s="27"/>
      <c r="I13" s="27"/>
      <c r="J13" s="27"/>
      <c r="K13" s="27"/>
      <c r="L13" s="64"/>
      <c r="M13" s="64"/>
      <c r="N13" s="64"/>
      <c r="O13" s="64"/>
      <c r="P13" s="64"/>
      <c r="Q13" s="64"/>
    </row>
    <row r="14" spans="1:17" hidden="1" x14ac:dyDescent="0.25">
      <c r="A14" s="6"/>
      <c r="B14" s="45" t="str">
        <f>СВОД_2013!B13</f>
        <v>Кучумова И.А.</v>
      </c>
      <c r="C14" s="6">
        <v>13</v>
      </c>
      <c r="D14" s="50">
        <f>СВОД_2013!D13+E14-F14-G14-H14-I14-J14-K14-L14-M14-N14-O14-P14-Q14</f>
        <v>0</v>
      </c>
      <c r="E14" s="49">
        <f>янв.14!I10+фев.14!I10</f>
        <v>0</v>
      </c>
      <c r="F14" s="27">
        <f>янв.14!H10</f>
        <v>0</v>
      </c>
      <c r="G14" s="27">
        <f>фев.14!H10</f>
        <v>0</v>
      </c>
      <c r="H14" s="27"/>
      <c r="I14" s="27"/>
      <c r="J14" s="27"/>
      <c r="K14" s="27"/>
      <c r="L14" s="64"/>
      <c r="M14" s="64"/>
      <c r="N14" s="64"/>
      <c r="O14" s="64"/>
      <c r="P14" s="64"/>
      <c r="Q14" s="64"/>
    </row>
    <row r="15" spans="1:17" x14ac:dyDescent="0.25">
      <c r="A15" s="6"/>
      <c r="B15" s="45" t="s">
        <v>88</v>
      </c>
      <c r="C15" s="6">
        <v>20</v>
      </c>
      <c r="D15" s="50">
        <f>E15-F15-G15-H15-I15-J15-K15-L15-M15-N15-O15-P15-Q15</f>
        <v>-998.00879999999995</v>
      </c>
      <c r="E15" s="49">
        <f>янв.14!I11+фев.14!I11</f>
        <v>0</v>
      </c>
      <c r="F15" s="27">
        <f>янв.14!H11</f>
        <v>998.00879999999995</v>
      </c>
      <c r="G15" s="27">
        <f>фев.14!H11</f>
        <v>0</v>
      </c>
      <c r="H15" s="27"/>
      <c r="I15" s="27"/>
      <c r="J15" s="27"/>
      <c r="K15" s="27"/>
      <c r="L15" s="64"/>
      <c r="M15" s="64"/>
      <c r="N15" s="64"/>
      <c r="O15" s="64"/>
      <c r="P15" s="64"/>
      <c r="Q15" s="64"/>
    </row>
    <row r="16" spans="1:17" x14ac:dyDescent="0.25">
      <c r="A16" s="6"/>
      <c r="B16" s="45" t="str">
        <f>СВОД_2013!B14</f>
        <v>Мерзлякова Н.В.</v>
      </c>
      <c r="C16" s="6">
        <v>25</v>
      </c>
      <c r="D16" s="50">
        <f>СВОД_2013!D14+E16-F16-G16-H16-I16-J16-K16-L16-M16-N16-O16-P16-Q16</f>
        <v>-2622.7404999999994</v>
      </c>
      <c r="E16" s="49">
        <f>янв.14!I12+фев.14!I12</f>
        <v>0</v>
      </c>
      <c r="F16" s="27">
        <f>янв.14!H12</f>
        <v>37.292999999999815</v>
      </c>
      <c r="G16" s="27">
        <f>фев.14!H12</f>
        <v>8.5412999999999819</v>
      </c>
      <c r="H16" s="27"/>
      <c r="I16" s="27"/>
      <c r="J16" s="27"/>
      <c r="K16" s="27"/>
      <c r="L16" s="64"/>
      <c r="M16" s="64"/>
      <c r="N16" s="64"/>
      <c r="O16" s="64"/>
      <c r="P16" s="64"/>
      <c r="Q16" s="64"/>
    </row>
    <row r="17" spans="1:17" hidden="1" x14ac:dyDescent="0.25">
      <c r="A17" s="6"/>
      <c r="B17" s="6" t="s">
        <v>70</v>
      </c>
      <c r="C17" s="6">
        <v>30</v>
      </c>
      <c r="D17" s="50">
        <f>СВОД_2013!D15+E17-F17-G17-H17-I17-J17-K17-L17-M17-N17-O17-P17-Q17</f>
        <v>0</v>
      </c>
      <c r="E17" s="6"/>
      <c r="F17" s="6"/>
      <c r="G17" s="27"/>
      <c r="H17" s="27"/>
      <c r="I17" s="27"/>
      <c r="J17" s="27"/>
      <c r="K17" s="27"/>
      <c r="L17" s="64"/>
      <c r="M17" s="64"/>
      <c r="N17" s="64"/>
      <c r="O17" s="64"/>
      <c r="P17" s="64"/>
      <c r="Q17" s="64"/>
    </row>
    <row r="18" spans="1:17" hidden="1" x14ac:dyDescent="0.25">
      <c r="A18" s="6"/>
      <c r="B18" s="6" t="s">
        <v>17</v>
      </c>
      <c r="C18" s="6">
        <v>32</v>
      </c>
      <c r="D18" s="50">
        <f>СВОД_2013!D16+E18-F18-G18-H18-I18-J18-K18-L18-M18-N18-O18-P18-Q18</f>
        <v>0</v>
      </c>
      <c r="E18" s="6"/>
      <c r="F18" s="6"/>
      <c r="G18" s="27"/>
      <c r="H18" s="27"/>
      <c r="I18" s="27"/>
      <c r="J18" s="27"/>
      <c r="K18" s="27"/>
      <c r="L18" s="64"/>
      <c r="M18" s="64"/>
      <c r="N18" s="64"/>
      <c r="O18" s="64"/>
      <c r="P18" s="64"/>
      <c r="Q18" s="64"/>
    </row>
    <row r="19" spans="1:17" hidden="1" x14ac:dyDescent="0.25">
      <c r="A19" s="6"/>
      <c r="B19" s="6" t="s">
        <v>18</v>
      </c>
      <c r="C19" s="6">
        <v>38</v>
      </c>
      <c r="D19" s="50">
        <f>СВОД_2013!D17+E19-F19-G19-H19-I19-J19-K19-L19-M19-N19-O19-P19-Q19</f>
        <v>0</v>
      </c>
      <c r="E19" s="6"/>
      <c r="F19" s="6"/>
      <c r="G19" s="27"/>
      <c r="H19" s="27"/>
      <c r="I19" s="27"/>
      <c r="J19" s="27"/>
      <c r="K19" s="27"/>
      <c r="L19" s="64"/>
      <c r="M19" s="64"/>
      <c r="N19" s="64"/>
      <c r="O19" s="64"/>
      <c r="P19" s="64"/>
      <c r="Q19" s="64"/>
    </row>
    <row r="20" spans="1:17" hidden="1" x14ac:dyDescent="0.25">
      <c r="A20" s="6"/>
      <c r="B20" s="6" t="s">
        <v>19</v>
      </c>
      <c r="C20" s="6">
        <v>39</v>
      </c>
      <c r="D20" s="50">
        <f>СВОД_2013!D18+E20-F20-G20-H20-I20-J20-K20-L20-M20-N20-O20-P20-Q20</f>
        <v>0</v>
      </c>
      <c r="E20" s="6"/>
      <c r="F20" s="6"/>
      <c r="G20" s="27"/>
      <c r="H20" s="27"/>
      <c r="I20" s="27"/>
      <c r="J20" s="27"/>
      <c r="K20" s="27"/>
      <c r="L20" s="64"/>
      <c r="M20" s="64"/>
      <c r="N20" s="64"/>
      <c r="O20" s="64"/>
      <c r="P20" s="64"/>
      <c r="Q20" s="64"/>
    </row>
    <row r="21" spans="1:17" x14ac:dyDescent="0.25">
      <c r="A21" s="6"/>
      <c r="B21" s="6" t="s">
        <v>20</v>
      </c>
      <c r="C21" s="6">
        <v>40</v>
      </c>
      <c r="D21" s="50">
        <f>СВОД_2013!D19+E21-F21-G21-H21-I21-J21-K21-L21-M21-N21-O21-P21-Q21</f>
        <v>-34.445899999999995</v>
      </c>
      <c r="E21" s="49">
        <f>янв.14!I13+фев.14!I13</f>
        <v>0</v>
      </c>
      <c r="F21" s="27">
        <f>янв.14!H13</f>
        <v>7.0175000000000001</v>
      </c>
      <c r="G21" s="27">
        <f>фев.14!H13</f>
        <v>27.428399999999996</v>
      </c>
      <c r="H21" s="27"/>
      <c r="I21" s="27"/>
      <c r="J21" s="27"/>
      <c r="K21" s="27"/>
      <c r="L21" s="12"/>
      <c r="M21" s="12"/>
      <c r="N21" s="12"/>
      <c r="O21" s="6"/>
      <c r="P21" s="6"/>
      <c r="Q21" s="6"/>
    </row>
    <row r="22" spans="1:17" hidden="1" x14ac:dyDescent="0.25">
      <c r="A22" s="6"/>
      <c r="B22" s="6" t="s">
        <v>21</v>
      </c>
      <c r="C22" s="6">
        <v>41</v>
      </c>
      <c r="D22" s="50">
        <f>СВОД_2013!D20+E22-F22-G22-H22-I22-J22-K22-L22-M22-N22-O22-P22-Q22</f>
        <v>0</v>
      </c>
      <c r="E22" s="6"/>
      <c r="F22" s="6"/>
      <c r="G22" s="27"/>
      <c r="H22" s="27"/>
      <c r="I22" s="27"/>
      <c r="J22" s="27"/>
      <c r="K22" s="27"/>
      <c r="L22" s="12"/>
      <c r="M22" s="12"/>
      <c r="N22" s="12"/>
      <c r="O22" s="6"/>
      <c r="P22" s="6"/>
      <c r="Q22" s="6"/>
    </row>
    <row r="23" spans="1:17" hidden="1" x14ac:dyDescent="0.25">
      <c r="A23" s="6"/>
      <c r="B23" s="6" t="s">
        <v>22</v>
      </c>
      <c r="C23" s="6">
        <v>49</v>
      </c>
      <c r="D23" s="50">
        <f>СВОД_2013!D21+E23-F23-G23-H23-I23-J23-K23-L23-M23-N23-O23-P23-Q23</f>
        <v>0</v>
      </c>
      <c r="E23" s="6"/>
      <c r="F23" s="6"/>
      <c r="G23" s="27"/>
      <c r="H23" s="27"/>
      <c r="I23" s="27"/>
      <c r="J23" s="27"/>
      <c r="K23" s="27"/>
      <c r="L23" s="12"/>
      <c r="M23" s="12"/>
      <c r="N23" s="12"/>
      <c r="O23" s="6"/>
      <c r="P23" s="6"/>
      <c r="Q23" s="6"/>
    </row>
    <row r="24" spans="1:17" x14ac:dyDescent="0.25">
      <c r="A24" s="6"/>
      <c r="B24" s="45" t="str">
        <f>СВОД_2013!B22</f>
        <v>Мещерякова О.В</v>
      </c>
      <c r="C24" s="6">
        <v>57</v>
      </c>
      <c r="D24" s="50">
        <f>СВОД_2013!D22+E24-F24-G24-H24-I24-J24-K24-L24-M24-N24-O24-P24-Q24</f>
        <v>-13.794400000000001</v>
      </c>
      <c r="E24" s="49">
        <f>янв.14!I14+фев.14!I14</f>
        <v>0</v>
      </c>
      <c r="F24" s="27">
        <f>янв.14!H14</f>
        <v>0</v>
      </c>
      <c r="G24" s="27">
        <f>фев.14!H14</f>
        <v>0</v>
      </c>
      <c r="H24" s="27"/>
      <c r="I24" s="27"/>
      <c r="J24" s="27"/>
      <c r="K24" s="27"/>
      <c r="L24" s="12"/>
      <c r="M24" s="12"/>
      <c r="N24" s="12"/>
      <c r="O24" s="6"/>
      <c r="P24" s="6"/>
      <c r="Q24" s="6"/>
    </row>
    <row r="25" spans="1:17" hidden="1" x14ac:dyDescent="0.25">
      <c r="A25" s="6"/>
      <c r="B25" s="6" t="s">
        <v>71</v>
      </c>
      <c r="C25" s="6">
        <v>58</v>
      </c>
      <c r="D25" s="50">
        <f>СВОД_2013!D23+E25-F25-G25-H25-I25-J25-K25-L25-M25-N25-O25-P25-Q25</f>
        <v>0</v>
      </c>
      <c r="E25" s="6"/>
      <c r="F25" s="6"/>
      <c r="G25" s="6"/>
      <c r="H25" s="6"/>
      <c r="I25" s="6"/>
      <c r="J25" s="13"/>
      <c r="K25" s="6"/>
      <c r="L25" s="12"/>
      <c r="M25" s="12"/>
      <c r="N25" s="12"/>
      <c r="O25" s="6"/>
      <c r="P25" s="6"/>
      <c r="Q25" s="6"/>
    </row>
    <row r="26" spans="1:17" hidden="1" x14ac:dyDescent="0.25">
      <c r="A26" s="6"/>
      <c r="B26" s="6" t="s">
        <v>23</v>
      </c>
      <c r="C26" s="6">
        <v>64</v>
      </c>
      <c r="D26" s="50">
        <f>СВОД_2013!D24+E26-F26-G26-H26-I26-J26-K26-L26-M26-N26-O26-P26-Q26</f>
        <v>0</v>
      </c>
      <c r="E26" s="6"/>
      <c r="F26" s="6"/>
      <c r="G26" s="6"/>
      <c r="H26" s="6"/>
      <c r="I26" s="6"/>
      <c r="J26" s="13"/>
      <c r="K26" s="6"/>
      <c r="L26" s="12"/>
      <c r="M26" s="12"/>
      <c r="N26" s="12"/>
      <c r="O26" s="6"/>
      <c r="P26" s="6"/>
      <c r="Q26" s="6"/>
    </row>
    <row r="27" spans="1:17" hidden="1" x14ac:dyDescent="0.25">
      <c r="A27" s="6"/>
      <c r="B27" s="6" t="s">
        <v>24</v>
      </c>
      <c r="C27" s="6">
        <v>68</v>
      </c>
      <c r="D27" s="50">
        <f>СВОД_2013!D25+E27-F27-G27-H27-I27-J27-K27-L27-M27-N27-O27-P27-Q27</f>
        <v>0</v>
      </c>
      <c r="E27" s="6"/>
      <c r="F27" s="6"/>
      <c r="G27" s="6"/>
      <c r="H27" s="6"/>
      <c r="I27" s="6"/>
      <c r="J27" s="13"/>
      <c r="K27" s="6"/>
      <c r="L27" s="12"/>
      <c r="M27" s="12"/>
      <c r="N27" s="12"/>
      <c r="O27" s="6"/>
      <c r="P27" s="6"/>
      <c r="Q27" s="6"/>
    </row>
    <row r="28" spans="1:17" x14ac:dyDescent="0.25">
      <c r="A28" s="6"/>
      <c r="B28" s="6" t="s">
        <v>25</v>
      </c>
      <c r="C28" s="6">
        <v>69</v>
      </c>
      <c r="D28" s="50">
        <f>СВОД_2013!D26+E28-F28-G28-H28-I28-J28-K28-L28-M28-N28-O28-P28-Q28</f>
        <v>846.7315000000026</v>
      </c>
      <c r="E28" s="49">
        <f>янв.14!I15+фев.14!I15+мар.14!I15</f>
        <v>18718.7</v>
      </c>
      <c r="F28" s="27">
        <f>янв.14!H15</f>
        <v>5081.5922999999984</v>
      </c>
      <c r="G28" s="27">
        <f>фев.14!H15</f>
        <v>6064.9646000000002</v>
      </c>
      <c r="H28" s="6"/>
      <c r="I28" s="6"/>
      <c r="J28" s="13"/>
      <c r="K28" s="49"/>
      <c r="L28" s="12"/>
      <c r="M28" s="12"/>
      <c r="N28" s="12"/>
      <c r="O28" s="6"/>
      <c r="P28" s="6"/>
      <c r="Q28" s="6"/>
    </row>
    <row r="29" spans="1:17" x14ac:dyDescent="0.25">
      <c r="A29" s="6"/>
      <c r="B29" s="6" t="s">
        <v>26</v>
      </c>
      <c r="C29" s="6">
        <v>70</v>
      </c>
      <c r="D29" s="50">
        <f>СВОД_2013!D27+E29-F29-G29-H29-I29-J29-K29-L29-M29-N29-O29-P29-Q29</f>
        <v>-3166.1355999999996</v>
      </c>
      <c r="E29" s="49">
        <f>янв.14!I16+фев.14!I16</f>
        <v>0</v>
      </c>
      <c r="F29" s="27">
        <f>янв.14!H16</f>
        <v>361.14059999999978</v>
      </c>
      <c r="G29" s="27">
        <f>фев.14!H16</f>
        <v>652.50720000000013</v>
      </c>
      <c r="H29" s="6"/>
      <c r="I29" s="6"/>
      <c r="J29" s="13"/>
      <c r="K29" s="49"/>
      <c r="L29" s="12"/>
      <c r="M29" s="12"/>
      <c r="N29" s="12"/>
      <c r="O29" s="6"/>
      <c r="P29" s="6"/>
      <c r="Q29" s="6"/>
    </row>
    <row r="30" spans="1:17" x14ac:dyDescent="0.25">
      <c r="A30" s="6"/>
      <c r="B30" s="6" t="s">
        <v>72</v>
      </c>
      <c r="C30" s="6">
        <v>71</v>
      </c>
      <c r="D30" s="50">
        <f>СВОД_2013!D28+E30-F30-G30-H30-I30-J30-K30-L30-M30-N30-O30-P30-Q30</f>
        <v>-1119.7523999999999</v>
      </c>
      <c r="E30" s="49">
        <f>янв.14!I17+фев.14!I17</f>
        <v>4411</v>
      </c>
      <c r="F30" s="27">
        <f>янв.14!H17</f>
        <v>624.15649999999982</v>
      </c>
      <c r="G30" s="27">
        <f>фев.14!H17</f>
        <v>1299.9618000000003</v>
      </c>
      <c r="H30" s="6"/>
      <c r="I30" s="6"/>
      <c r="J30" s="13"/>
      <c r="K30" s="49"/>
      <c r="L30" s="12"/>
      <c r="M30" s="12"/>
      <c r="N30" s="12"/>
      <c r="O30" s="6"/>
      <c r="P30" s="6"/>
      <c r="Q30" s="6"/>
    </row>
    <row r="31" spans="1:17" hidden="1" x14ac:dyDescent="0.25">
      <c r="A31" s="6"/>
      <c r="B31" s="6" t="s">
        <v>27</v>
      </c>
      <c r="C31" s="6">
        <v>73</v>
      </c>
      <c r="D31" s="50">
        <f>СВОД_2013!D29+E31-F31-G31-H31-I31-J31-K31-L31-M31-N31-O31-P31-Q31</f>
        <v>0</v>
      </c>
      <c r="E31" s="6"/>
      <c r="F31" s="6"/>
      <c r="G31" s="6"/>
      <c r="H31" s="6"/>
      <c r="I31" s="6"/>
      <c r="J31" s="13"/>
      <c r="K31" s="6"/>
      <c r="L31" s="12"/>
      <c r="M31" s="12"/>
      <c r="N31" s="12"/>
      <c r="O31" s="6"/>
      <c r="P31" s="6"/>
      <c r="Q31" s="6"/>
    </row>
    <row r="32" spans="1:17" hidden="1" x14ac:dyDescent="0.25">
      <c r="A32" s="6"/>
      <c r="B32" s="6" t="s">
        <v>4</v>
      </c>
      <c r="C32" s="6">
        <v>75</v>
      </c>
      <c r="D32" s="50">
        <f>СВОД_2013!D30+E32-F32-G32-H32-I32-J32-K32-L32-M32-N32-O32-P32-Q32</f>
        <v>0</v>
      </c>
      <c r="E32" s="6"/>
      <c r="F32" s="6"/>
      <c r="G32" s="6"/>
      <c r="H32" s="6"/>
      <c r="I32" s="6"/>
      <c r="J32" s="13"/>
      <c r="K32" s="6"/>
      <c r="L32" s="12"/>
      <c r="M32" s="12"/>
      <c r="N32" s="12"/>
      <c r="O32" s="6"/>
      <c r="P32" s="6"/>
      <c r="Q32" s="6"/>
    </row>
    <row r="33" spans="1:17" x14ac:dyDescent="0.25">
      <c r="A33" s="6"/>
      <c r="B33" s="6" t="s">
        <v>5</v>
      </c>
      <c r="C33" s="6">
        <v>76</v>
      </c>
      <c r="D33" s="50">
        <f>СВОД_2013!D31+E33-F33-G33-H33-I33-J33-K33-L33-M33-N33-O33-P33-Q33</f>
        <v>-34.967199999999991</v>
      </c>
      <c r="E33" s="49">
        <f>янв.14!I18+фев.14!I18</f>
        <v>0</v>
      </c>
      <c r="F33" s="27">
        <f>янв.14!H18</f>
        <v>0</v>
      </c>
      <c r="G33" s="27">
        <f>фев.14!H18</f>
        <v>0</v>
      </c>
      <c r="H33" s="6"/>
      <c r="I33" s="6"/>
      <c r="J33" s="13"/>
      <c r="K33" s="49"/>
      <c r="L33" s="12"/>
      <c r="M33" s="12"/>
      <c r="N33" s="12"/>
      <c r="O33" s="6"/>
      <c r="P33" s="6"/>
      <c r="Q33" s="6"/>
    </row>
    <row r="34" spans="1:17" hidden="1" x14ac:dyDescent="0.25">
      <c r="A34" s="6"/>
      <c r="B34" s="6" t="s">
        <v>6</v>
      </c>
      <c r="C34" s="6">
        <v>78</v>
      </c>
      <c r="D34" s="50" t="e">
        <f>СВОД_2013!#REF!+E34-F34-G34-H34-I34-J34-K34-L34-M34-N34-O34-P34-Q34</f>
        <v>#REF!</v>
      </c>
      <c r="E34" s="6"/>
      <c r="F34" s="6"/>
      <c r="G34" s="6"/>
      <c r="H34" s="6"/>
      <c r="I34" s="6"/>
      <c r="J34" s="13"/>
      <c r="K34" s="6"/>
      <c r="L34" s="12"/>
      <c r="M34" s="12"/>
      <c r="N34" s="12"/>
      <c r="O34" s="6"/>
      <c r="P34" s="6"/>
      <c r="Q34" s="6"/>
    </row>
    <row r="35" spans="1:17" x14ac:dyDescent="0.25">
      <c r="A35" s="6"/>
      <c r="B35" s="45" t="s">
        <v>101</v>
      </c>
      <c r="C35" s="6">
        <v>79</v>
      </c>
      <c r="D35" s="50">
        <f>СВОД_2013!D32+E35-F35-G35-H35-I35-J35-K35-L35-M35-N35-O35-P35-Q35</f>
        <v>-485.00949999999995</v>
      </c>
      <c r="E35" s="49">
        <f>янв.14!I19+фев.14!I19</f>
        <v>0</v>
      </c>
      <c r="F35" s="27">
        <f>янв.14!H19</f>
        <v>34.927099999999975</v>
      </c>
      <c r="G35" s="27">
        <f>фев.14!H19</f>
        <v>18.686599999999984</v>
      </c>
      <c r="H35" s="6"/>
      <c r="I35" s="6"/>
      <c r="J35" s="13"/>
      <c r="K35" s="49"/>
      <c r="L35" s="12"/>
      <c r="M35" s="12"/>
      <c r="N35" s="12"/>
      <c r="O35" s="6"/>
      <c r="P35" s="6"/>
      <c r="Q35" s="6"/>
    </row>
    <row r="36" spans="1:17" hidden="1" x14ac:dyDescent="0.25">
      <c r="A36" s="6"/>
      <c r="B36" s="6" t="s">
        <v>28</v>
      </c>
      <c r="C36" s="6">
        <v>82</v>
      </c>
      <c r="D36" s="50">
        <f>СВОД_2013!D33+E36-F36-G36-H36-I36-J36-K36-L36-M36-N36-O36-P36-Q36</f>
        <v>0</v>
      </c>
      <c r="E36" s="6"/>
      <c r="F36" s="6"/>
      <c r="G36" s="6"/>
      <c r="H36" s="6"/>
      <c r="I36" s="6"/>
      <c r="J36" s="13"/>
      <c r="K36" s="6"/>
      <c r="L36" s="12"/>
      <c r="M36" s="12"/>
      <c r="N36" s="12"/>
      <c r="O36" s="6"/>
      <c r="P36" s="6"/>
      <c r="Q36" s="6"/>
    </row>
    <row r="37" spans="1:17" hidden="1" x14ac:dyDescent="0.25">
      <c r="A37" s="6"/>
      <c r="B37" s="6" t="s">
        <v>29</v>
      </c>
      <c r="C37" s="6">
        <v>83</v>
      </c>
      <c r="D37" s="50">
        <f>СВОД_2013!D34+E37-F37-G37-H37-I37-J37-K37-L37-M37-N37-O37-P37-Q37</f>
        <v>0</v>
      </c>
      <c r="E37" s="6"/>
      <c r="F37" s="6"/>
      <c r="G37" s="6"/>
      <c r="H37" s="6"/>
      <c r="I37" s="6"/>
      <c r="J37" s="13"/>
      <c r="K37" s="6"/>
      <c r="L37" s="12"/>
      <c r="M37" s="12"/>
      <c r="N37" s="12"/>
      <c r="O37" s="6"/>
      <c r="P37" s="6"/>
      <c r="Q37" s="6"/>
    </row>
    <row r="38" spans="1:17" x14ac:dyDescent="0.25">
      <c r="A38" s="6"/>
      <c r="B38" s="45" t="str">
        <f>СВОД_2013!B35</f>
        <v>Кравцов Е.А.</v>
      </c>
      <c r="C38" s="6">
        <v>85</v>
      </c>
      <c r="D38" s="50">
        <f>СВОД_2013!D35+E38-F38-G38-H38-I38-J38-K38-L38-M38-N38-O38-P38-Q38</f>
        <v>-52.571099999999994</v>
      </c>
      <c r="E38" s="49">
        <f>янв.14!I20+фев.14!I20</f>
        <v>0</v>
      </c>
      <c r="F38" s="27">
        <f>янв.14!H20</f>
        <v>0</v>
      </c>
      <c r="G38" s="27">
        <f>фев.14!H20</f>
        <v>3.0876999999999981</v>
      </c>
      <c r="H38" s="6"/>
      <c r="I38" s="6"/>
      <c r="J38" s="13"/>
      <c r="K38" s="49"/>
      <c r="L38" s="12"/>
      <c r="M38" s="12"/>
      <c r="N38" s="12"/>
      <c r="O38" s="6"/>
      <c r="P38" s="6"/>
      <c r="Q38" s="6"/>
    </row>
    <row r="39" spans="1:17" hidden="1" x14ac:dyDescent="0.25">
      <c r="A39" s="6"/>
      <c r="B39" s="6" t="s">
        <v>30</v>
      </c>
      <c r="C39" s="6">
        <v>86</v>
      </c>
      <c r="D39" s="50">
        <f>СВОД_2013!D36+E39-F39-G39-H39-I39-J39-K39-L39-M39-N39-O39-P39-Q39</f>
        <v>0</v>
      </c>
      <c r="E39" s="6"/>
      <c r="F39" s="6"/>
      <c r="G39" s="6"/>
      <c r="H39" s="6"/>
      <c r="I39" s="6"/>
      <c r="J39" s="13"/>
      <c r="K39" s="6"/>
      <c r="L39" s="12"/>
      <c r="M39" s="12"/>
      <c r="N39" s="12"/>
      <c r="O39" s="6"/>
      <c r="P39" s="6"/>
      <c r="Q39" s="6"/>
    </row>
    <row r="40" spans="1:17" hidden="1" x14ac:dyDescent="0.25">
      <c r="A40" s="6"/>
      <c r="B40" s="6" t="s">
        <v>31</v>
      </c>
      <c r="C40" s="6">
        <v>87</v>
      </c>
      <c r="D40" s="50">
        <f>СВОД_2013!D37+E40-F40-G40-H40-I40-J40-K40-L40-M40-N40-O40-P40-Q40</f>
        <v>0</v>
      </c>
      <c r="E40" s="6"/>
      <c r="F40" s="6"/>
      <c r="G40" s="6"/>
      <c r="H40" s="6"/>
      <c r="I40" s="6"/>
      <c r="J40" s="13"/>
      <c r="K40" s="6"/>
      <c r="L40" s="12"/>
      <c r="M40" s="12"/>
      <c r="N40" s="12"/>
      <c r="O40" s="6"/>
      <c r="P40" s="6"/>
      <c r="Q40" s="6"/>
    </row>
    <row r="41" spans="1:17" hidden="1" x14ac:dyDescent="0.25">
      <c r="A41" s="6"/>
      <c r="B41" s="6" t="s">
        <v>32</v>
      </c>
      <c r="C41" s="6">
        <v>88</v>
      </c>
      <c r="D41" s="50">
        <f>СВОД_2013!D38+E41-F41-G41-H41-I41-J41-K41-L41-M41-N41-O41-P41-Q41</f>
        <v>0</v>
      </c>
      <c r="E41" s="6"/>
      <c r="F41" s="6"/>
      <c r="G41" s="6"/>
      <c r="H41" s="6"/>
      <c r="I41" s="6"/>
      <c r="J41" s="13"/>
      <c r="K41" s="6"/>
      <c r="L41" s="12"/>
      <c r="M41" s="12"/>
      <c r="N41" s="12"/>
      <c r="O41" s="6"/>
      <c r="P41" s="6"/>
      <c r="Q41" s="6"/>
    </row>
    <row r="42" spans="1:17" x14ac:dyDescent="0.25">
      <c r="A42" s="6"/>
      <c r="B42" s="6" t="s">
        <v>33</v>
      </c>
      <c r="C42" s="6">
        <v>89</v>
      </c>
      <c r="D42" s="50">
        <f>СВОД_2013!D39+E42-F42-G42-H42-I42-J42-K42-L42-M42-N42-O42-P42-Q42</f>
        <v>-2653.2565999999997</v>
      </c>
      <c r="E42" s="49">
        <f>янв.14!I21+фев.14!I21</f>
        <v>0</v>
      </c>
      <c r="F42" s="27">
        <f>янв.14!H21</f>
        <v>0</v>
      </c>
      <c r="G42" s="27">
        <f>фев.14!H21</f>
        <v>9.5437999999999814</v>
      </c>
      <c r="H42" s="6"/>
      <c r="I42" s="6"/>
      <c r="J42" s="13"/>
      <c r="K42" s="49"/>
      <c r="L42" s="12"/>
      <c r="M42" s="12"/>
      <c r="N42" s="12"/>
      <c r="O42" s="6"/>
      <c r="P42" s="6"/>
      <c r="Q42" s="6"/>
    </row>
    <row r="43" spans="1:17" hidden="1" x14ac:dyDescent="0.25">
      <c r="A43" s="6"/>
      <c r="B43" s="6" t="s">
        <v>34</v>
      </c>
      <c r="C43" s="6">
        <v>91</v>
      </c>
      <c r="D43" s="50">
        <f>СВОД_2013!D40+E43-F43-G43-H43-I43-J43-K43-L43-M43-N43-O43-P43-Q43</f>
        <v>0</v>
      </c>
      <c r="E43" s="6"/>
      <c r="F43" s="6"/>
      <c r="G43" s="6"/>
      <c r="H43" s="6"/>
      <c r="I43" s="6"/>
      <c r="J43" s="13"/>
      <c r="K43" s="6"/>
      <c r="L43" s="12"/>
      <c r="M43" s="12"/>
      <c r="N43" s="12"/>
      <c r="O43" s="6"/>
      <c r="P43" s="6"/>
      <c r="Q43" s="6"/>
    </row>
    <row r="44" spans="1:17" hidden="1" x14ac:dyDescent="0.25">
      <c r="A44" s="6"/>
      <c r="B44" s="6" t="s">
        <v>35</v>
      </c>
      <c r="C44" s="6">
        <v>92</v>
      </c>
      <c r="D44" s="50">
        <f>СВОД_2013!D41+E44-F44-G44-H44-I44-J44-K44-L44-M44-N44-O44-P44-Q44</f>
        <v>0</v>
      </c>
      <c r="E44" s="6"/>
      <c r="F44" s="6"/>
      <c r="G44" s="6"/>
      <c r="H44" s="6"/>
      <c r="I44" s="6"/>
      <c r="J44" s="13"/>
      <c r="K44" s="6"/>
      <c r="L44" s="12"/>
      <c r="M44" s="12"/>
      <c r="N44" s="12"/>
      <c r="O44" s="6"/>
      <c r="P44" s="6"/>
      <c r="Q44" s="6"/>
    </row>
    <row r="45" spans="1:17" hidden="1" x14ac:dyDescent="0.25">
      <c r="A45" s="6"/>
      <c r="B45" s="6" t="s">
        <v>36</v>
      </c>
      <c r="C45" s="6">
        <v>104</v>
      </c>
      <c r="D45" s="50">
        <f>СВОД_2013!D42+E45-F45-G45-H45-I45-J45-K45-L45-M45-N45-O45-P45-Q45</f>
        <v>0</v>
      </c>
      <c r="E45" s="6"/>
      <c r="F45" s="6"/>
      <c r="G45" s="6"/>
      <c r="H45" s="6"/>
      <c r="I45" s="6"/>
      <c r="J45" s="13"/>
      <c r="K45" s="6"/>
      <c r="L45" s="12"/>
      <c r="M45" s="12"/>
      <c r="N45" s="12"/>
      <c r="O45" s="6"/>
      <c r="P45" s="6"/>
      <c r="Q45" s="6"/>
    </row>
    <row r="46" spans="1:17" hidden="1" x14ac:dyDescent="0.25">
      <c r="A46" s="6"/>
      <c r="B46" s="4"/>
      <c r="C46" s="6">
        <v>276</v>
      </c>
      <c r="D46" s="50"/>
      <c r="E46" s="6"/>
      <c r="F46" s="6"/>
      <c r="G46" s="6"/>
      <c r="H46" s="6"/>
      <c r="I46" s="6"/>
      <c r="J46" s="13"/>
      <c r="K46" s="6"/>
      <c r="L46" s="12"/>
      <c r="M46" s="12"/>
      <c r="N46" s="12"/>
      <c r="O46" s="6"/>
      <c r="P46" s="6"/>
      <c r="Q46" s="6"/>
    </row>
    <row r="47" spans="1:17" hidden="1" x14ac:dyDescent="0.25">
      <c r="A47" s="6"/>
      <c r="B47" s="4"/>
      <c r="C47" s="6">
        <v>267</v>
      </c>
      <c r="D47" s="50"/>
      <c r="E47" s="6"/>
      <c r="F47" s="6"/>
      <c r="G47" s="6"/>
      <c r="H47" s="6"/>
      <c r="I47" s="6"/>
      <c r="J47" s="13"/>
      <c r="K47" s="6"/>
      <c r="L47" s="12"/>
      <c r="M47" s="12"/>
      <c r="N47" s="12"/>
      <c r="O47" s="6"/>
      <c r="P47" s="6"/>
      <c r="Q47" s="6"/>
    </row>
    <row r="48" spans="1:17" hidden="1" x14ac:dyDescent="0.25">
      <c r="A48" s="6"/>
      <c r="B48" s="6" t="s">
        <v>37</v>
      </c>
      <c r="C48" s="6">
        <v>114</v>
      </c>
      <c r="D48" s="50">
        <f>СВОД_2013!D43+E48-F48-G48-H48-I48-J48-K48-L48-M48-N48-O48-P48-Q48</f>
        <v>0</v>
      </c>
      <c r="E48" s="6"/>
      <c r="F48" s="6"/>
      <c r="G48" s="6"/>
      <c r="H48" s="6"/>
      <c r="I48" s="6"/>
      <c r="J48" s="13"/>
      <c r="K48" s="6"/>
      <c r="L48" s="12"/>
      <c r="M48" s="12"/>
      <c r="N48" s="12"/>
      <c r="O48" s="6"/>
      <c r="P48" s="6"/>
      <c r="Q48" s="6"/>
    </row>
    <row r="49" spans="1:17" x14ac:dyDescent="0.25">
      <c r="A49" s="6"/>
      <c r="B49" s="45" t="str">
        <f>СВОД_2013!B44</f>
        <v>Мальцева Н.В.</v>
      </c>
      <c r="C49" s="6">
        <v>116</v>
      </c>
      <c r="D49" s="50">
        <f>СВОД_2013!D44+E49-F49-G49-H49-I49-J49-K49-L49-M49-N49-O49-P49-Q49</f>
        <v>-8832.3056999999953</v>
      </c>
      <c r="E49" s="49">
        <f>янв.14!I22+фев.14!I22</f>
        <v>28747.69</v>
      </c>
      <c r="F49" s="27">
        <f>янв.14!H22</f>
        <v>6733.4717000000001</v>
      </c>
      <c r="G49" s="27">
        <f>фев.14!H22</f>
        <v>8770.7922999999973</v>
      </c>
      <c r="H49" s="6"/>
      <c r="I49" s="6"/>
      <c r="J49" s="13"/>
      <c r="K49" s="49"/>
      <c r="L49" s="12"/>
      <c r="M49" s="12"/>
      <c r="N49" s="12"/>
      <c r="O49" s="6"/>
      <c r="P49" s="6"/>
      <c r="Q49" s="6"/>
    </row>
    <row r="50" spans="1:17" hidden="1" x14ac:dyDescent="0.25">
      <c r="A50" s="6"/>
      <c r="B50" s="6"/>
      <c r="C50" s="6">
        <v>5</v>
      </c>
      <c r="D50" s="50"/>
      <c r="E50" s="6"/>
      <c r="F50" s="6"/>
      <c r="G50" s="6"/>
      <c r="H50" s="6"/>
      <c r="I50" s="6"/>
      <c r="J50" s="13"/>
      <c r="K50" s="6"/>
      <c r="L50" s="12"/>
      <c r="M50" s="12"/>
      <c r="N50" s="12"/>
      <c r="O50" s="6"/>
      <c r="P50" s="6"/>
      <c r="Q50" s="6"/>
    </row>
    <row r="51" spans="1:17" hidden="1" x14ac:dyDescent="0.25">
      <c r="A51" s="6"/>
      <c r="B51" s="6"/>
      <c r="C51" s="6">
        <v>6</v>
      </c>
      <c r="D51" s="50"/>
      <c r="E51" s="6"/>
      <c r="F51" s="6"/>
      <c r="G51" s="6"/>
      <c r="H51" s="6"/>
      <c r="I51" s="6"/>
      <c r="J51" s="13"/>
      <c r="K51" s="6"/>
      <c r="L51" s="12"/>
      <c r="M51" s="12"/>
      <c r="N51" s="12"/>
      <c r="O51" s="6"/>
      <c r="P51" s="6"/>
      <c r="Q51" s="6"/>
    </row>
    <row r="52" spans="1:17" hidden="1" x14ac:dyDescent="0.25">
      <c r="A52" s="6"/>
      <c r="B52" s="6"/>
      <c r="C52" s="6">
        <v>7</v>
      </c>
      <c r="D52" s="50"/>
      <c r="E52" s="6"/>
      <c r="F52" s="6"/>
      <c r="G52" s="6"/>
      <c r="H52" s="6"/>
      <c r="I52" s="6"/>
      <c r="J52" s="13"/>
      <c r="K52" s="6"/>
      <c r="L52" s="12"/>
      <c r="M52" s="12"/>
      <c r="N52" s="12"/>
      <c r="O52" s="6"/>
      <c r="P52" s="6"/>
      <c r="Q52" s="6"/>
    </row>
    <row r="53" spans="1:17" hidden="1" x14ac:dyDescent="0.25">
      <c r="A53" s="6"/>
      <c r="B53" s="6"/>
      <c r="C53" s="6">
        <v>8</v>
      </c>
      <c r="D53" s="50"/>
      <c r="E53" s="6"/>
      <c r="F53" s="6"/>
      <c r="G53" s="6"/>
      <c r="H53" s="6"/>
      <c r="I53" s="6"/>
      <c r="J53" s="13"/>
      <c r="K53" s="6"/>
      <c r="L53" s="12"/>
      <c r="M53" s="12"/>
      <c r="N53" s="12"/>
      <c r="O53" s="6"/>
      <c r="P53" s="6"/>
      <c r="Q53" s="6"/>
    </row>
    <row r="54" spans="1:17" hidden="1" x14ac:dyDescent="0.25">
      <c r="A54" s="6"/>
      <c r="B54" s="6"/>
      <c r="C54" s="6">
        <v>9</v>
      </c>
      <c r="D54" s="50"/>
      <c r="E54" s="6"/>
      <c r="F54" s="6"/>
      <c r="G54" s="6"/>
      <c r="H54" s="6"/>
      <c r="I54" s="6"/>
      <c r="J54" s="13"/>
      <c r="K54" s="6"/>
      <c r="L54" s="12"/>
      <c r="M54" s="12"/>
      <c r="N54" s="12"/>
      <c r="O54" s="6"/>
      <c r="P54" s="6"/>
      <c r="Q54" s="6"/>
    </row>
    <row r="55" spans="1:17" hidden="1" x14ac:dyDescent="0.25">
      <c r="A55" s="6"/>
      <c r="B55" s="6"/>
      <c r="C55" s="6">
        <v>10</v>
      </c>
      <c r="D55" s="50"/>
      <c r="E55" s="6"/>
      <c r="F55" s="6"/>
      <c r="G55" s="6"/>
      <c r="H55" s="6"/>
      <c r="I55" s="6"/>
      <c r="J55" s="13"/>
      <c r="K55" s="6"/>
      <c r="L55" s="12"/>
      <c r="M55" s="12"/>
      <c r="N55" s="12"/>
      <c r="O55" s="6"/>
      <c r="P55" s="6"/>
      <c r="Q55" s="6"/>
    </row>
    <row r="56" spans="1:17" hidden="1" x14ac:dyDescent="0.25">
      <c r="A56" s="6"/>
      <c r="B56" s="6"/>
      <c r="C56" s="6">
        <v>11</v>
      </c>
      <c r="D56" s="50"/>
      <c r="E56" s="6"/>
      <c r="F56" s="6"/>
      <c r="G56" s="6"/>
      <c r="H56" s="6"/>
      <c r="I56" s="6"/>
      <c r="J56" s="13"/>
      <c r="K56" s="6"/>
      <c r="L56" s="12"/>
      <c r="M56" s="12"/>
      <c r="N56" s="12"/>
      <c r="O56" s="6"/>
      <c r="P56" s="6"/>
      <c r="Q56" s="6"/>
    </row>
    <row r="57" spans="1:17" x14ac:dyDescent="0.25">
      <c r="A57" s="6"/>
      <c r="B57" s="45" t="str">
        <f>СВОД_2013!B47</f>
        <v>Когут Ю.Б.</v>
      </c>
      <c r="C57" s="6">
        <v>138</v>
      </c>
      <c r="D57" s="50">
        <f>СВОД_2013!D47+E57-F57-G57-H57-I57-J57-K57-L57-M57-N57-O57-P57-Q57</f>
        <v>-147.2071</v>
      </c>
      <c r="E57" s="49">
        <f>янв.14!I23+фев.14!I23</f>
        <v>0</v>
      </c>
      <c r="F57" s="27">
        <f>янв.14!H23</f>
        <v>0</v>
      </c>
      <c r="G57" s="27">
        <f>фев.14!H23</f>
        <v>0</v>
      </c>
      <c r="H57" s="6"/>
      <c r="I57" s="6"/>
      <c r="J57" s="13"/>
      <c r="K57" s="49"/>
      <c r="L57" s="12"/>
      <c r="M57" s="12"/>
      <c r="N57" s="12"/>
      <c r="O57" s="6"/>
      <c r="P57" s="6"/>
      <c r="Q57" s="6"/>
    </row>
    <row r="58" spans="1:17" x14ac:dyDescent="0.25">
      <c r="A58" s="6"/>
      <c r="B58" s="6" t="s">
        <v>94</v>
      </c>
      <c r="C58" s="6">
        <v>140</v>
      </c>
      <c r="D58" s="50">
        <f>E58-F58-G58-H58-I58-J58-K58-L58-M58-N58-O58-P58-Q58</f>
        <v>-5.2130000000000001</v>
      </c>
      <c r="E58" s="49">
        <f>янв.14!I24+фев.14!I24</f>
        <v>0</v>
      </c>
      <c r="F58" s="27">
        <f>янв.14!H24</f>
        <v>5.2130000000000001</v>
      </c>
      <c r="G58" s="27">
        <f>фев.14!H24</f>
        <v>0</v>
      </c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hidden="1" x14ac:dyDescent="0.25">
      <c r="A59" s="6"/>
      <c r="B59" s="6"/>
      <c r="C59" s="6">
        <v>14</v>
      </c>
      <c r="D59" s="50"/>
      <c r="E59" s="6"/>
      <c r="F59" s="6"/>
      <c r="G59" s="6"/>
      <c r="H59" s="6"/>
      <c r="I59" s="6"/>
      <c r="J59" s="13"/>
      <c r="K59" s="6"/>
      <c r="L59" s="12"/>
      <c r="M59" s="12"/>
      <c r="N59" s="12"/>
      <c r="O59" s="6"/>
      <c r="P59" s="6"/>
      <c r="Q59" s="6"/>
    </row>
    <row r="60" spans="1:17" hidden="1" x14ac:dyDescent="0.25">
      <c r="A60" s="6"/>
      <c r="B60" s="6"/>
      <c r="C60" s="6">
        <v>15</v>
      </c>
      <c r="D60" s="50"/>
      <c r="E60" s="6"/>
      <c r="F60" s="6"/>
      <c r="G60" s="6"/>
      <c r="H60" s="6"/>
      <c r="I60" s="6"/>
      <c r="J60" s="13"/>
      <c r="K60" s="6"/>
      <c r="L60" s="12"/>
      <c r="M60" s="12"/>
      <c r="N60" s="12"/>
      <c r="O60" s="6"/>
      <c r="P60" s="6"/>
      <c r="Q60" s="6"/>
    </row>
    <row r="61" spans="1:17" hidden="1" x14ac:dyDescent="0.25">
      <c r="A61" s="6"/>
      <c r="B61" s="6"/>
      <c r="C61" s="6">
        <v>16</v>
      </c>
      <c r="D61" s="50"/>
      <c r="E61" s="6"/>
      <c r="F61" s="6"/>
      <c r="G61" s="6"/>
      <c r="H61" s="6"/>
      <c r="I61" s="6"/>
      <c r="J61" s="13"/>
      <c r="K61" s="6"/>
      <c r="L61" s="12"/>
      <c r="M61" s="12"/>
      <c r="N61" s="12"/>
      <c r="O61" s="6"/>
      <c r="P61" s="6"/>
      <c r="Q61" s="6"/>
    </row>
    <row r="62" spans="1:17" hidden="1" x14ac:dyDescent="0.25">
      <c r="A62" s="6"/>
      <c r="B62" s="6"/>
      <c r="C62" s="6">
        <v>17</v>
      </c>
      <c r="D62" s="50"/>
      <c r="E62" s="6"/>
      <c r="F62" s="6"/>
      <c r="G62" s="6"/>
      <c r="H62" s="6"/>
      <c r="I62" s="6"/>
      <c r="J62" s="13"/>
      <c r="K62" s="6"/>
      <c r="L62" s="12"/>
      <c r="M62" s="12"/>
      <c r="N62" s="12"/>
      <c r="O62" s="6"/>
      <c r="P62" s="6"/>
      <c r="Q62" s="6"/>
    </row>
    <row r="63" spans="1:17" hidden="1" x14ac:dyDescent="0.25">
      <c r="A63" s="6"/>
      <c r="B63" s="6"/>
      <c r="C63" s="6">
        <v>18</v>
      </c>
      <c r="D63" s="50"/>
      <c r="E63" s="6"/>
      <c r="F63" s="6"/>
      <c r="G63" s="6"/>
      <c r="H63" s="6"/>
      <c r="I63" s="6"/>
      <c r="J63" s="13"/>
      <c r="K63" s="6"/>
      <c r="L63" s="12"/>
      <c r="M63" s="12"/>
      <c r="N63" s="12"/>
      <c r="O63" s="6"/>
      <c r="P63" s="6"/>
      <c r="Q63" s="6"/>
    </row>
    <row r="64" spans="1:17" hidden="1" x14ac:dyDescent="0.25">
      <c r="A64" s="6"/>
      <c r="B64" s="6"/>
      <c r="C64" s="6">
        <v>19</v>
      </c>
      <c r="D64" s="50"/>
      <c r="E64" s="6"/>
      <c r="F64" s="6"/>
      <c r="G64" s="6"/>
      <c r="H64" s="6"/>
      <c r="I64" s="6"/>
      <c r="J64" s="13"/>
      <c r="K64" s="6"/>
      <c r="L64" s="12"/>
      <c r="M64" s="12"/>
      <c r="N64" s="12"/>
      <c r="O64" s="6"/>
      <c r="P64" s="6"/>
      <c r="Q64" s="6"/>
    </row>
    <row r="65" spans="1:17" hidden="1" x14ac:dyDescent="0.25">
      <c r="A65" s="6"/>
      <c r="B65" s="6" t="s">
        <v>38</v>
      </c>
      <c r="C65" s="6">
        <v>143</v>
      </c>
      <c r="D65" s="50">
        <f>СВОД_2013!D55+E65-F65-G65-H65-I65-J65-K65-L65-M65-N65-O65-P65-Q65</f>
        <v>0</v>
      </c>
      <c r="E65" s="6"/>
      <c r="F65" s="6"/>
      <c r="G65" s="6"/>
      <c r="H65" s="6"/>
      <c r="I65" s="6"/>
      <c r="J65" s="13"/>
      <c r="K65" s="6"/>
      <c r="L65" s="12"/>
      <c r="M65" s="12"/>
      <c r="N65" s="12"/>
      <c r="O65" s="6"/>
      <c r="P65" s="6"/>
      <c r="Q65" s="6"/>
    </row>
    <row r="66" spans="1:17" hidden="1" x14ac:dyDescent="0.25">
      <c r="A66" s="6"/>
      <c r="B66" s="6"/>
      <c r="C66" s="6">
        <v>21</v>
      </c>
      <c r="D66" s="50"/>
      <c r="E66" s="6"/>
      <c r="F66" s="6"/>
      <c r="G66" s="6"/>
      <c r="H66" s="6"/>
      <c r="I66" s="6"/>
      <c r="J66" s="13"/>
      <c r="K66" s="6"/>
      <c r="L66" s="12"/>
      <c r="M66" s="12"/>
      <c r="N66" s="12"/>
      <c r="O66" s="6"/>
      <c r="P66" s="6"/>
      <c r="Q66" s="6"/>
    </row>
    <row r="67" spans="1:17" hidden="1" x14ac:dyDescent="0.25">
      <c r="A67" s="6"/>
      <c r="B67" s="6"/>
      <c r="C67" s="6">
        <v>22</v>
      </c>
      <c r="D67" s="50"/>
      <c r="E67" s="6"/>
      <c r="F67" s="6"/>
      <c r="G67" s="6"/>
      <c r="H67" s="6"/>
      <c r="I67" s="6"/>
      <c r="J67" s="13"/>
      <c r="K67" s="6"/>
      <c r="L67" s="12"/>
      <c r="M67" s="12"/>
      <c r="N67" s="12"/>
      <c r="O67" s="6"/>
      <c r="P67" s="6"/>
      <c r="Q67" s="6"/>
    </row>
    <row r="68" spans="1:17" hidden="1" x14ac:dyDescent="0.25">
      <c r="A68" s="6"/>
      <c r="B68" s="6"/>
      <c r="C68" s="6">
        <v>23</v>
      </c>
      <c r="D68" s="50"/>
      <c r="E68" s="6"/>
      <c r="F68" s="6"/>
      <c r="G68" s="6"/>
      <c r="H68" s="6"/>
      <c r="I68" s="6"/>
      <c r="J68" s="13"/>
      <c r="K68" s="6"/>
      <c r="L68" s="12"/>
      <c r="M68" s="12"/>
      <c r="N68" s="12"/>
      <c r="O68" s="6"/>
      <c r="P68" s="6"/>
      <c r="Q68" s="6"/>
    </row>
    <row r="69" spans="1:17" hidden="1" x14ac:dyDescent="0.25">
      <c r="A69" s="6"/>
      <c r="B69" s="6"/>
      <c r="C69" s="6">
        <v>24</v>
      </c>
      <c r="D69" s="50"/>
      <c r="E69" s="6"/>
      <c r="F69" s="6"/>
      <c r="G69" s="6"/>
      <c r="H69" s="6"/>
      <c r="I69" s="6"/>
      <c r="J69" s="13"/>
      <c r="K69" s="6"/>
      <c r="L69" s="12"/>
      <c r="M69" s="12"/>
      <c r="N69" s="12"/>
      <c r="O69" s="6"/>
      <c r="P69" s="6"/>
      <c r="Q69" s="6"/>
    </row>
    <row r="70" spans="1:17" x14ac:dyDescent="0.25">
      <c r="A70" s="6"/>
      <c r="B70" s="6" t="s">
        <v>39</v>
      </c>
      <c r="C70" s="6">
        <v>172</v>
      </c>
      <c r="D70" s="50">
        <f>СВОД_2013!D56+E70-F70-G70-H70-I70-J70-K70-L70-M70-N70-O70-P70-Q70</f>
        <v>-287.79769999999996</v>
      </c>
      <c r="E70" s="49">
        <f>янв.14!I25+фев.14!I25</f>
        <v>0</v>
      </c>
      <c r="F70" s="27">
        <f>янв.14!H25</f>
        <v>0</v>
      </c>
      <c r="G70" s="27">
        <f>фев.14!H25</f>
        <v>0</v>
      </c>
      <c r="H70" s="6"/>
      <c r="I70" s="6"/>
      <c r="J70" s="13"/>
      <c r="K70" s="49"/>
      <c r="L70" s="12"/>
      <c r="M70" s="12"/>
      <c r="N70" s="12"/>
      <c r="O70" s="6"/>
      <c r="P70" s="6"/>
      <c r="Q70" s="6"/>
    </row>
    <row r="71" spans="1:17" hidden="1" x14ac:dyDescent="0.25">
      <c r="A71" s="6"/>
      <c r="B71" s="6"/>
      <c r="C71" s="6">
        <v>26</v>
      </c>
      <c r="D71" s="50"/>
      <c r="E71" s="6"/>
      <c r="F71" s="6"/>
      <c r="G71" s="6"/>
      <c r="H71" s="6"/>
      <c r="I71" s="6"/>
      <c r="J71" s="13"/>
      <c r="K71" s="6"/>
      <c r="L71" s="12"/>
      <c r="M71" s="12"/>
      <c r="N71" s="12"/>
      <c r="O71" s="6"/>
      <c r="P71" s="6"/>
      <c r="Q71" s="6"/>
    </row>
    <row r="72" spans="1:17" hidden="1" x14ac:dyDescent="0.25">
      <c r="A72" s="6"/>
      <c r="B72" s="6"/>
      <c r="C72" s="6">
        <v>27</v>
      </c>
      <c r="D72" s="50"/>
      <c r="E72" s="6"/>
      <c r="F72" s="6"/>
      <c r="G72" s="6"/>
      <c r="H72" s="6"/>
      <c r="I72" s="6"/>
      <c r="J72" s="13"/>
      <c r="K72" s="6"/>
      <c r="L72" s="12"/>
      <c r="M72" s="12"/>
      <c r="N72" s="12"/>
      <c r="O72" s="6"/>
      <c r="P72" s="6"/>
      <c r="Q72" s="6"/>
    </row>
    <row r="73" spans="1:17" hidden="1" x14ac:dyDescent="0.25">
      <c r="A73" s="6"/>
      <c r="B73" s="6"/>
      <c r="C73" s="6">
        <v>28</v>
      </c>
      <c r="D73" s="50"/>
      <c r="E73" s="6"/>
      <c r="F73" s="6"/>
      <c r="G73" s="6"/>
      <c r="H73" s="6"/>
      <c r="I73" s="6"/>
      <c r="J73" s="13"/>
      <c r="K73" s="6"/>
      <c r="L73" s="12"/>
      <c r="M73" s="12"/>
      <c r="N73" s="12"/>
      <c r="O73" s="6"/>
      <c r="P73" s="6"/>
      <c r="Q73" s="6"/>
    </row>
    <row r="74" spans="1:17" hidden="1" x14ac:dyDescent="0.25">
      <c r="A74" s="6"/>
      <c r="B74" s="6"/>
      <c r="C74" s="6">
        <v>29</v>
      </c>
      <c r="D74" s="50"/>
      <c r="E74" s="6"/>
      <c r="F74" s="6"/>
      <c r="G74" s="6"/>
      <c r="H74" s="6"/>
      <c r="I74" s="6"/>
      <c r="J74" s="13"/>
      <c r="K74" s="6"/>
      <c r="L74" s="12"/>
      <c r="M74" s="12"/>
      <c r="N74" s="12"/>
      <c r="O74" s="6"/>
      <c r="P74" s="6"/>
      <c r="Q74" s="6"/>
    </row>
    <row r="75" spans="1:17" hidden="1" x14ac:dyDescent="0.25">
      <c r="A75" s="6"/>
      <c r="B75" s="6"/>
      <c r="C75" s="6">
        <v>34</v>
      </c>
      <c r="D75" s="50"/>
      <c r="E75" s="6"/>
      <c r="F75" s="6"/>
      <c r="G75" s="6"/>
      <c r="H75" s="6"/>
      <c r="I75" s="6"/>
      <c r="J75" s="13"/>
      <c r="K75" s="6"/>
      <c r="L75" s="12"/>
      <c r="M75" s="12"/>
      <c r="N75" s="12"/>
      <c r="O75" s="6"/>
      <c r="P75" s="6"/>
      <c r="Q75" s="6"/>
    </row>
    <row r="76" spans="1:17" hidden="1" x14ac:dyDescent="0.25">
      <c r="A76" s="6"/>
      <c r="B76" s="6"/>
      <c r="C76" s="6">
        <v>35</v>
      </c>
      <c r="D76" s="50"/>
      <c r="E76" s="6"/>
      <c r="F76" s="6"/>
      <c r="G76" s="6"/>
      <c r="H76" s="6"/>
      <c r="I76" s="6"/>
      <c r="J76" s="13"/>
      <c r="K76" s="6"/>
      <c r="L76" s="12"/>
      <c r="M76" s="12"/>
      <c r="N76" s="12"/>
      <c r="O76" s="6"/>
      <c r="P76" s="6"/>
      <c r="Q76" s="6"/>
    </row>
    <row r="77" spans="1:17" hidden="1" x14ac:dyDescent="0.25">
      <c r="A77" s="6"/>
      <c r="B77" s="6"/>
      <c r="C77" s="6">
        <v>36</v>
      </c>
      <c r="D77" s="50"/>
      <c r="E77" s="6"/>
      <c r="F77" s="6"/>
      <c r="G77" s="6"/>
      <c r="H77" s="6"/>
      <c r="I77" s="6"/>
      <c r="J77" s="13"/>
      <c r="K77" s="6"/>
      <c r="L77" s="12"/>
      <c r="M77" s="12"/>
      <c r="N77" s="12"/>
      <c r="O77" s="6"/>
      <c r="P77" s="6"/>
      <c r="Q77" s="6"/>
    </row>
    <row r="78" spans="1:17" hidden="1" x14ac:dyDescent="0.25">
      <c r="A78" s="6"/>
      <c r="B78" s="6"/>
      <c r="C78" s="6">
        <v>37</v>
      </c>
      <c r="D78" s="50"/>
      <c r="E78" s="6"/>
      <c r="F78" s="6"/>
      <c r="G78" s="6"/>
      <c r="H78" s="6"/>
      <c r="I78" s="6"/>
      <c r="J78" s="13"/>
      <c r="K78" s="6"/>
      <c r="L78" s="12"/>
      <c r="M78" s="12"/>
      <c r="N78" s="12"/>
      <c r="O78" s="6"/>
      <c r="P78" s="6"/>
      <c r="Q78" s="6"/>
    </row>
    <row r="79" spans="1:17" hidden="1" x14ac:dyDescent="0.25">
      <c r="A79" s="6"/>
      <c r="B79" s="6"/>
      <c r="C79" s="6">
        <v>42</v>
      </c>
      <c r="D79" s="50"/>
      <c r="E79" s="6"/>
      <c r="F79" s="6"/>
      <c r="G79" s="6"/>
      <c r="H79" s="6"/>
      <c r="I79" s="6"/>
      <c r="J79" s="13"/>
      <c r="K79" s="6"/>
      <c r="L79" s="12"/>
      <c r="M79" s="12"/>
      <c r="N79" s="12"/>
      <c r="O79" s="6"/>
      <c r="P79" s="6"/>
      <c r="Q79" s="6"/>
    </row>
    <row r="80" spans="1:17" hidden="1" x14ac:dyDescent="0.25">
      <c r="A80" s="6"/>
      <c r="B80" s="6"/>
      <c r="C80" s="6">
        <v>43</v>
      </c>
      <c r="D80" s="50"/>
      <c r="E80" s="6"/>
      <c r="F80" s="6"/>
      <c r="G80" s="6"/>
      <c r="H80" s="6"/>
      <c r="I80" s="6"/>
      <c r="J80" s="13"/>
      <c r="K80" s="6"/>
      <c r="L80" s="12"/>
      <c r="M80" s="12"/>
      <c r="N80" s="12"/>
      <c r="O80" s="6"/>
      <c r="P80" s="6"/>
      <c r="Q80" s="6"/>
    </row>
    <row r="81" spans="1:17" hidden="1" x14ac:dyDescent="0.25">
      <c r="A81" s="6"/>
      <c r="B81" s="6"/>
      <c r="C81" s="6">
        <v>44</v>
      </c>
      <c r="D81" s="50"/>
      <c r="E81" s="6"/>
      <c r="F81" s="6"/>
      <c r="G81" s="6"/>
      <c r="H81" s="6"/>
      <c r="I81" s="6"/>
      <c r="J81" s="13"/>
      <c r="K81" s="6"/>
      <c r="L81" s="12"/>
      <c r="M81" s="12"/>
      <c r="N81" s="12"/>
      <c r="O81" s="6"/>
      <c r="P81" s="6"/>
      <c r="Q81" s="6"/>
    </row>
    <row r="82" spans="1:17" hidden="1" x14ac:dyDescent="0.25">
      <c r="A82" s="6"/>
      <c r="B82" s="6"/>
      <c r="C82" s="6">
        <v>45</v>
      </c>
      <c r="D82" s="50"/>
      <c r="E82" s="6"/>
      <c r="F82" s="6"/>
      <c r="G82" s="6"/>
      <c r="H82" s="6"/>
      <c r="I82" s="6"/>
      <c r="J82" s="13"/>
      <c r="K82" s="6"/>
      <c r="L82" s="12"/>
      <c r="M82" s="12"/>
      <c r="N82" s="12"/>
      <c r="O82" s="6"/>
      <c r="P82" s="6"/>
      <c r="Q82" s="6"/>
    </row>
    <row r="83" spans="1:17" hidden="1" x14ac:dyDescent="0.25">
      <c r="A83" s="6"/>
      <c r="B83" s="6"/>
      <c r="C83" s="6">
        <v>46</v>
      </c>
      <c r="D83" s="50"/>
      <c r="E83" s="6"/>
      <c r="F83" s="6"/>
      <c r="G83" s="6"/>
      <c r="H83" s="6"/>
      <c r="I83" s="6"/>
      <c r="J83" s="13"/>
      <c r="K83" s="6"/>
      <c r="L83" s="12"/>
      <c r="M83" s="12"/>
      <c r="N83" s="12"/>
      <c r="O83" s="6"/>
      <c r="P83" s="6"/>
      <c r="Q83" s="6"/>
    </row>
    <row r="84" spans="1:17" hidden="1" x14ac:dyDescent="0.25">
      <c r="A84" s="6"/>
      <c r="B84" s="6"/>
      <c r="C84" s="6">
        <v>47</v>
      </c>
      <c r="D84" s="50"/>
      <c r="E84" s="6"/>
      <c r="F84" s="6"/>
      <c r="G84" s="6"/>
      <c r="H84" s="6"/>
      <c r="I84" s="6"/>
      <c r="J84" s="13"/>
      <c r="K84" s="6"/>
      <c r="L84" s="12"/>
      <c r="M84" s="12"/>
      <c r="N84" s="12"/>
      <c r="O84" s="6"/>
      <c r="P84" s="6"/>
      <c r="Q84" s="6"/>
    </row>
    <row r="85" spans="1:17" hidden="1" x14ac:dyDescent="0.25">
      <c r="A85" s="6"/>
      <c r="B85" s="6"/>
      <c r="C85" s="6">
        <v>48</v>
      </c>
      <c r="D85" s="50"/>
      <c r="E85" s="6"/>
      <c r="F85" s="6"/>
      <c r="G85" s="6"/>
      <c r="H85" s="6"/>
      <c r="I85" s="6"/>
      <c r="J85" s="13"/>
      <c r="K85" s="6"/>
      <c r="L85" s="12"/>
      <c r="M85" s="12"/>
      <c r="N85" s="12"/>
      <c r="O85" s="6"/>
      <c r="P85" s="6"/>
      <c r="Q85" s="6"/>
    </row>
    <row r="86" spans="1:17" hidden="1" x14ac:dyDescent="0.25">
      <c r="A86" s="6"/>
      <c r="B86" s="6"/>
      <c r="C86" s="6">
        <v>50</v>
      </c>
      <c r="D86" s="50"/>
      <c r="E86" s="6"/>
      <c r="F86" s="6"/>
      <c r="G86" s="6"/>
      <c r="H86" s="6"/>
      <c r="I86" s="6"/>
      <c r="J86" s="13"/>
      <c r="K86" s="6"/>
      <c r="L86" s="12"/>
      <c r="M86" s="12"/>
      <c r="N86" s="12"/>
      <c r="O86" s="6"/>
      <c r="P86" s="6"/>
      <c r="Q86" s="6"/>
    </row>
    <row r="87" spans="1:17" hidden="1" x14ac:dyDescent="0.25">
      <c r="A87" s="6"/>
      <c r="B87" s="6"/>
      <c r="C87" s="6">
        <v>51</v>
      </c>
      <c r="D87" s="50"/>
      <c r="E87" s="6"/>
      <c r="F87" s="6"/>
      <c r="G87" s="6"/>
      <c r="H87" s="6"/>
      <c r="I87" s="6"/>
      <c r="J87" s="13"/>
      <c r="K87" s="6"/>
      <c r="L87" s="12"/>
      <c r="M87" s="12"/>
      <c r="N87" s="12"/>
      <c r="O87" s="6"/>
      <c r="P87" s="6"/>
      <c r="Q87" s="6"/>
    </row>
    <row r="88" spans="1:17" hidden="1" x14ac:dyDescent="0.25">
      <c r="A88" s="6"/>
      <c r="B88" s="6"/>
      <c r="C88" s="6">
        <v>52</v>
      </c>
      <c r="D88" s="50"/>
      <c r="E88" s="6"/>
      <c r="F88" s="6"/>
      <c r="G88" s="6"/>
      <c r="H88" s="6"/>
      <c r="I88" s="6"/>
      <c r="J88" s="13"/>
      <c r="K88" s="6"/>
      <c r="L88" s="12"/>
      <c r="M88" s="12"/>
      <c r="N88" s="12"/>
      <c r="O88" s="6"/>
      <c r="P88" s="6"/>
      <c r="Q88" s="6"/>
    </row>
    <row r="89" spans="1:17" hidden="1" x14ac:dyDescent="0.25">
      <c r="A89" s="6"/>
      <c r="B89" s="6"/>
      <c r="C89" s="6">
        <v>53</v>
      </c>
      <c r="D89" s="50"/>
      <c r="E89" s="6"/>
      <c r="F89" s="6"/>
      <c r="G89" s="6"/>
      <c r="H89" s="6"/>
      <c r="I89" s="6"/>
      <c r="J89" s="13"/>
      <c r="K89" s="6"/>
      <c r="L89" s="12"/>
      <c r="M89" s="12"/>
      <c r="N89" s="12"/>
      <c r="O89" s="6"/>
      <c r="P89" s="6"/>
      <c r="Q89" s="6"/>
    </row>
    <row r="90" spans="1:17" hidden="1" x14ac:dyDescent="0.25">
      <c r="A90" s="6"/>
      <c r="B90" s="6"/>
      <c r="C90" s="6">
        <v>54</v>
      </c>
      <c r="D90" s="50"/>
      <c r="E90" s="6"/>
      <c r="F90" s="6"/>
      <c r="G90" s="6"/>
      <c r="H90" s="6"/>
      <c r="I90" s="6"/>
      <c r="J90" s="13"/>
      <c r="K90" s="6"/>
      <c r="L90" s="12"/>
      <c r="M90" s="12"/>
      <c r="N90" s="12"/>
      <c r="O90" s="6"/>
      <c r="P90" s="6"/>
      <c r="Q90" s="6"/>
    </row>
    <row r="91" spans="1:17" hidden="1" x14ac:dyDescent="0.25">
      <c r="A91" s="6"/>
      <c r="B91" s="6"/>
      <c r="C91" s="6">
        <v>55</v>
      </c>
      <c r="D91" s="50"/>
      <c r="E91" s="6"/>
      <c r="F91" s="6"/>
      <c r="G91" s="6"/>
      <c r="H91" s="6"/>
      <c r="I91" s="6"/>
      <c r="J91" s="13"/>
      <c r="K91" s="6"/>
      <c r="L91" s="12"/>
      <c r="M91" s="12"/>
      <c r="N91" s="12"/>
      <c r="O91" s="6"/>
      <c r="P91" s="6"/>
      <c r="Q91" s="6"/>
    </row>
    <row r="92" spans="1:17" hidden="1" x14ac:dyDescent="0.25">
      <c r="A92" s="6"/>
      <c r="B92" s="6"/>
      <c r="C92" s="6">
        <v>56</v>
      </c>
      <c r="D92" s="50"/>
      <c r="E92" s="6"/>
      <c r="F92" s="6"/>
      <c r="G92" s="6"/>
      <c r="H92" s="6"/>
      <c r="I92" s="6"/>
      <c r="J92" s="13"/>
      <c r="K92" s="6"/>
      <c r="L92" s="12"/>
      <c r="M92" s="12"/>
      <c r="N92" s="12"/>
      <c r="O92" s="6"/>
      <c r="P92" s="6"/>
      <c r="Q92" s="6"/>
    </row>
    <row r="93" spans="1:17" x14ac:dyDescent="0.25">
      <c r="A93" s="6"/>
      <c r="B93" s="6" t="s">
        <v>40</v>
      </c>
      <c r="C93" s="6">
        <v>173</v>
      </c>
      <c r="D93" s="50">
        <f>СВОД_2013!D68+E93-F93-G93-H93-I93-J93-K93-L93-M93-N93-O93-P93-Q93</f>
        <v>-1209.2556</v>
      </c>
      <c r="E93" s="49">
        <f>янв.14!I26+фев.14!I26</f>
        <v>0</v>
      </c>
      <c r="F93" s="27">
        <f>янв.14!H26</f>
        <v>6.1753999999999998</v>
      </c>
      <c r="G93" s="27">
        <f>фев.14!H26</f>
        <v>1203.0801999999999</v>
      </c>
      <c r="H93" s="6"/>
      <c r="I93" s="6"/>
      <c r="J93" s="13"/>
      <c r="K93" s="6"/>
      <c r="L93" s="12"/>
      <c r="M93" s="12"/>
      <c r="N93" s="12"/>
      <c r="O93" s="6"/>
      <c r="P93" s="6"/>
      <c r="Q93" s="6"/>
    </row>
    <row r="94" spans="1:17" hidden="1" x14ac:dyDescent="0.25">
      <c r="A94" s="6"/>
      <c r="B94" s="6"/>
      <c r="C94" s="6">
        <v>60</v>
      </c>
      <c r="D94" s="50"/>
      <c r="E94" s="6"/>
      <c r="F94" s="6"/>
      <c r="G94" s="6"/>
      <c r="H94" s="6"/>
      <c r="I94" s="6"/>
      <c r="J94" s="13"/>
      <c r="K94" s="6"/>
      <c r="L94" s="12"/>
      <c r="M94" s="12"/>
      <c r="N94" s="12"/>
      <c r="O94" s="6"/>
      <c r="P94" s="6"/>
      <c r="Q94" s="6"/>
    </row>
    <row r="95" spans="1:17" hidden="1" x14ac:dyDescent="0.25">
      <c r="A95" s="6"/>
      <c r="B95" s="6"/>
      <c r="C95" s="6">
        <v>61</v>
      </c>
      <c r="D95" s="50"/>
      <c r="E95" s="6"/>
      <c r="F95" s="6"/>
      <c r="G95" s="6"/>
      <c r="H95" s="6"/>
      <c r="I95" s="6"/>
      <c r="J95" s="13"/>
      <c r="K95" s="6"/>
      <c r="L95" s="12"/>
      <c r="M95" s="12"/>
      <c r="N95" s="12"/>
      <c r="O95" s="6"/>
      <c r="P95" s="6"/>
      <c r="Q95" s="6"/>
    </row>
    <row r="96" spans="1:17" hidden="1" x14ac:dyDescent="0.25">
      <c r="A96" s="6"/>
      <c r="B96" s="6"/>
      <c r="C96" s="6">
        <v>62</v>
      </c>
      <c r="D96" s="50"/>
      <c r="E96" s="6"/>
      <c r="F96" s="6"/>
      <c r="G96" s="6"/>
      <c r="H96" s="6"/>
      <c r="I96" s="6"/>
      <c r="J96" s="13"/>
      <c r="K96" s="6"/>
      <c r="L96" s="12"/>
      <c r="M96" s="12"/>
      <c r="N96" s="12"/>
      <c r="O96" s="6"/>
      <c r="P96" s="6"/>
      <c r="Q96" s="6"/>
    </row>
    <row r="97" spans="1:17" hidden="1" x14ac:dyDescent="0.25">
      <c r="A97" s="6"/>
      <c r="B97" s="6"/>
      <c r="C97" s="6">
        <v>63</v>
      </c>
      <c r="D97" s="50"/>
      <c r="E97" s="6"/>
      <c r="F97" s="6"/>
      <c r="G97" s="6"/>
      <c r="H97" s="6"/>
      <c r="I97" s="6"/>
      <c r="J97" s="13"/>
      <c r="K97" s="6"/>
      <c r="L97" s="12"/>
      <c r="M97" s="12"/>
      <c r="N97" s="12"/>
      <c r="O97" s="6"/>
      <c r="P97" s="6"/>
      <c r="Q97" s="6"/>
    </row>
    <row r="98" spans="1:17" hidden="1" x14ac:dyDescent="0.25">
      <c r="A98" s="6"/>
      <c r="B98" s="6"/>
      <c r="C98" s="6">
        <v>65</v>
      </c>
      <c r="D98" s="50"/>
      <c r="E98" s="6"/>
      <c r="F98" s="6"/>
      <c r="G98" s="6"/>
      <c r="H98" s="6"/>
      <c r="I98" s="6"/>
      <c r="J98" s="13"/>
      <c r="K98" s="6"/>
      <c r="L98" s="12"/>
      <c r="M98" s="12"/>
      <c r="N98" s="12"/>
      <c r="O98" s="6"/>
      <c r="P98" s="6"/>
      <c r="Q98" s="6"/>
    </row>
    <row r="99" spans="1:17" hidden="1" x14ac:dyDescent="0.25">
      <c r="A99" s="6"/>
      <c r="B99" s="6"/>
      <c r="C99" s="6">
        <v>66</v>
      </c>
      <c r="D99" s="50"/>
      <c r="E99" s="6"/>
      <c r="F99" s="6"/>
      <c r="G99" s="6"/>
      <c r="H99" s="6"/>
      <c r="I99" s="6"/>
      <c r="J99" s="13"/>
      <c r="K99" s="6"/>
      <c r="L99" s="12"/>
      <c r="M99" s="12"/>
      <c r="N99" s="12"/>
      <c r="O99" s="6"/>
      <c r="P99" s="6"/>
      <c r="Q99" s="6"/>
    </row>
    <row r="100" spans="1:17" hidden="1" x14ac:dyDescent="0.25">
      <c r="A100" s="6"/>
      <c r="B100" s="6"/>
      <c r="C100" s="6">
        <v>67</v>
      </c>
      <c r="D100" s="50"/>
      <c r="E100" s="6"/>
      <c r="F100" s="6"/>
      <c r="G100" s="6"/>
      <c r="H100" s="6"/>
      <c r="I100" s="6"/>
      <c r="J100" s="13"/>
      <c r="K100" s="6"/>
      <c r="L100" s="12"/>
      <c r="M100" s="12"/>
      <c r="N100" s="12"/>
      <c r="O100" s="6"/>
      <c r="P100" s="6"/>
      <c r="Q100" s="6"/>
    </row>
    <row r="101" spans="1:17" hidden="1" x14ac:dyDescent="0.25">
      <c r="A101" s="6"/>
      <c r="B101" s="6"/>
      <c r="C101" s="6">
        <v>74</v>
      </c>
      <c r="D101" s="50"/>
      <c r="E101" s="6"/>
      <c r="F101" s="6"/>
      <c r="G101" s="6"/>
      <c r="H101" s="6"/>
      <c r="I101" s="6"/>
      <c r="J101" s="13"/>
      <c r="K101" s="6"/>
      <c r="L101" s="12"/>
      <c r="M101" s="12"/>
      <c r="N101" s="12"/>
      <c r="O101" s="6"/>
      <c r="P101" s="6"/>
      <c r="Q101" s="6"/>
    </row>
    <row r="102" spans="1:17" hidden="1" x14ac:dyDescent="0.25">
      <c r="A102" s="6"/>
      <c r="B102" s="6"/>
      <c r="C102" s="6">
        <v>77</v>
      </c>
      <c r="D102" s="50"/>
      <c r="E102" s="6"/>
      <c r="F102" s="6"/>
      <c r="G102" s="6"/>
      <c r="H102" s="6"/>
      <c r="I102" s="6"/>
      <c r="J102" s="13"/>
      <c r="K102" s="6"/>
      <c r="L102" s="12"/>
      <c r="M102" s="12"/>
      <c r="N102" s="12"/>
      <c r="O102" s="6"/>
      <c r="P102" s="6"/>
      <c r="Q102" s="6"/>
    </row>
    <row r="103" spans="1:17" hidden="1" x14ac:dyDescent="0.25">
      <c r="A103" s="6"/>
      <c r="B103" s="6" t="s">
        <v>73</v>
      </c>
      <c r="C103" s="14">
        <v>174</v>
      </c>
      <c r="D103" s="50">
        <f>СВОД_2013!D91+E103-F103-G103-H103-I103-J103-K103-L103-M103-N103-O103-P103-Q103</f>
        <v>0</v>
      </c>
      <c r="E103" s="6"/>
      <c r="F103" s="6"/>
      <c r="G103" s="6"/>
      <c r="H103" s="6"/>
      <c r="I103" s="6"/>
      <c r="J103" s="13"/>
      <c r="K103" s="6"/>
      <c r="L103" s="12"/>
      <c r="M103" s="12"/>
      <c r="N103" s="12"/>
      <c r="O103" s="6"/>
      <c r="P103" s="6"/>
      <c r="Q103" s="6"/>
    </row>
    <row r="104" spans="1:17" hidden="1" x14ac:dyDescent="0.25">
      <c r="A104" s="6"/>
      <c r="B104" s="6"/>
      <c r="C104" s="6">
        <v>80</v>
      </c>
      <c r="D104" s="50"/>
      <c r="E104" s="6"/>
      <c r="F104" s="6"/>
      <c r="G104" s="6"/>
      <c r="H104" s="6"/>
      <c r="I104" s="6"/>
      <c r="J104" s="13"/>
      <c r="K104" s="6"/>
      <c r="L104" s="12"/>
      <c r="M104" s="12"/>
      <c r="N104" s="12"/>
      <c r="O104" s="6"/>
      <c r="P104" s="6"/>
      <c r="Q104" s="6"/>
    </row>
    <row r="105" spans="1:17" hidden="1" x14ac:dyDescent="0.25">
      <c r="A105" s="6"/>
      <c r="B105" s="6"/>
      <c r="C105" s="6">
        <v>81</v>
      </c>
      <c r="D105" s="50"/>
      <c r="E105" s="6"/>
      <c r="F105" s="6"/>
      <c r="G105" s="6"/>
      <c r="H105" s="6"/>
      <c r="I105" s="6"/>
      <c r="J105" s="13"/>
      <c r="K105" s="6"/>
      <c r="L105" s="12"/>
      <c r="M105" s="12"/>
      <c r="N105" s="12"/>
      <c r="O105" s="6"/>
      <c r="P105" s="6"/>
      <c r="Q105" s="6"/>
    </row>
    <row r="106" spans="1:17" hidden="1" x14ac:dyDescent="0.25">
      <c r="A106" s="6"/>
      <c r="B106" s="6"/>
      <c r="C106" s="6">
        <v>84</v>
      </c>
      <c r="D106" s="50"/>
      <c r="E106" s="6"/>
      <c r="F106" s="6"/>
      <c r="G106" s="6"/>
      <c r="H106" s="6"/>
      <c r="I106" s="6"/>
      <c r="J106" s="13"/>
      <c r="K106" s="6"/>
      <c r="L106" s="12"/>
      <c r="M106" s="12"/>
      <c r="N106" s="12"/>
      <c r="O106" s="6"/>
      <c r="P106" s="6"/>
      <c r="Q106" s="6"/>
    </row>
    <row r="107" spans="1:17" hidden="1" x14ac:dyDescent="0.25">
      <c r="A107" s="6"/>
      <c r="B107" s="6" t="s">
        <v>74</v>
      </c>
      <c r="C107" s="6">
        <v>242</v>
      </c>
      <c r="D107" s="50">
        <f>СВОД_2013!D101+E107-F107-G107-H107-I107-J107-K107-L107-M107-N107-O107-P107-Q107</f>
        <v>0</v>
      </c>
      <c r="E107" s="6"/>
      <c r="F107" s="6"/>
      <c r="G107" s="6"/>
      <c r="H107" s="6"/>
      <c r="I107" s="6"/>
      <c r="J107" s="13"/>
      <c r="K107" s="6"/>
      <c r="L107" s="12"/>
      <c r="M107" s="12"/>
      <c r="N107" s="12"/>
      <c r="O107" s="6"/>
      <c r="P107" s="6"/>
      <c r="Q107" s="6"/>
    </row>
    <row r="108" spans="1:17" hidden="1" x14ac:dyDescent="0.25">
      <c r="A108" s="6"/>
      <c r="B108" s="6"/>
      <c r="C108" s="6">
        <v>90</v>
      </c>
      <c r="D108" s="50"/>
      <c r="E108" s="6"/>
      <c r="F108" s="6"/>
      <c r="G108" s="6"/>
      <c r="H108" s="6"/>
      <c r="I108" s="6"/>
      <c r="J108" s="13"/>
      <c r="K108" s="6"/>
      <c r="L108" s="12"/>
      <c r="M108" s="12"/>
      <c r="N108" s="12"/>
      <c r="O108" s="6"/>
      <c r="P108" s="6"/>
      <c r="Q108" s="6"/>
    </row>
    <row r="109" spans="1:17" hidden="1" x14ac:dyDescent="0.25">
      <c r="A109" s="6"/>
      <c r="B109" s="6"/>
      <c r="C109" s="6">
        <v>93</v>
      </c>
      <c r="D109" s="50"/>
      <c r="E109" s="6"/>
      <c r="F109" s="6"/>
      <c r="G109" s="6"/>
      <c r="H109" s="6"/>
      <c r="I109" s="6"/>
      <c r="J109" s="13"/>
      <c r="K109" s="6"/>
      <c r="L109" s="12"/>
      <c r="M109" s="12"/>
      <c r="N109" s="12"/>
      <c r="O109" s="6"/>
      <c r="P109" s="6"/>
      <c r="Q109" s="6"/>
    </row>
    <row r="110" spans="1:17" hidden="1" x14ac:dyDescent="0.25">
      <c r="A110" s="6"/>
      <c r="B110" s="6"/>
      <c r="C110" s="6">
        <v>94</v>
      </c>
      <c r="D110" s="50"/>
      <c r="E110" s="6"/>
      <c r="F110" s="6"/>
      <c r="G110" s="6"/>
      <c r="H110" s="6"/>
      <c r="I110" s="6"/>
      <c r="J110" s="13"/>
      <c r="K110" s="6"/>
      <c r="L110" s="12"/>
      <c r="M110" s="12"/>
      <c r="N110" s="12"/>
      <c r="O110" s="6"/>
      <c r="P110" s="6"/>
      <c r="Q110" s="6"/>
    </row>
    <row r="111" spans="1:17" hidden="1" x14ac:dyDescent="0.25">
      <c r="A111" s="6"/>
      <c r="B111" s="6"/>
      <c r="C111" s="6">
        <v>95</v>
      </c>
      <c r="D111" s="50"/>
      <c r="E111" s="6"/>
      <c r="F111" s="6"/>
      <c r="G111" s="6"/>
      <c r="H111" s="6"/>
      <c r="I111" s="6"/>
      <c r="J111" s="13"/>
      <c r="K111" s="6"/>
      <c r="L111" s="12"/>
      <c r="M111" s="12"/>
      <c r="N111" s="12"/>
      <c r="O111" s="6"/>
      <c r="P111" s="6"/>
      <c r="Q111" s="6"/>
    </row>
    <row r="112" spans="1:17" hidden="1" x14ac:dyDescent="0.25">
      <c r="A112" s="6"/>
      <c r="B112" s="6"/>
      <c r="C112" s="6">
        <v>96</v>
      </c>
      <c r="D112" s="50"/>
      <c r="E112" s="6"/>
      <c r="F112" s="6"/>
      <c r="G112" s="6"/>
      <c r="H112" s="6"/>
      <c r="I112" s="6"/>
      <c r="J112" s="13"/>
      <c r="K112" s="6"/>
      <c r="L112" s="12"/>
      <c r="M112" s="12"/>
      <c r="N112" s="12"/>
      <c r="O112" s="6"/>
      <c r="P112" s="6"/>
      <c r="Q112" s="6"/>
    </row>
    <row r="113" spans="1:17" hidden="1" x14ac:dyDescent="0.25">
      <c r="A113" s="6"/>
      <c r="B113" s="6"/>
      <c r="C113" s="6">
        <v>97</v>
      </c>
      <c r="D113" s="50"/>
      <c r="E113" s="6"/>
      <c r="F113" s="6"/>
      <c r="G113" s="6"/>
      <c r="H113" s="6"/>
      <c r="I113" s="6"/>
      <c r="J113" s="13"/>
      <c r="K113" s="6"/>
      <c r="L113" s="12"/>
      <c r="M113" s="12"/>
      <c r="N113" s="12"/>
      <c r="O113" s="6"/>
      <c r="P113" s="6"/>
      <c r="Q113" s="6"/>
    </row>
    <row r="114" spans="1:17" hidden="1" x14ac:dyDescent="0.25">
      <c r="A114" s="6"/>
      <c r="B114" s="6"/>
      <c r="C114" s="6">
        <v>98</v>
      </c>
      <c r="D114" s="50"/>
      <c r="E114" s="6"/>
      <c r="F114" s="6"/>
      <c r="G114" s="6"/>
      <c r="H114" s="6"/>
      <c r="I114" s="6"/>
      <c r="J114" s="13"/>
      <c r="K114" s="6"/>
      <c r="L114" s="12"/>
      <c r="M114" s="12"/>
      <c r="N114" s="12"/>
      <c r="O114" s="6"/>
      <c r="P114" s="6"/>
      <c r="Q114" s="6"/>
    </row>
    <row r="115" spans="1:17" hidden="1" x14ac:dyDescent="0.25">
      <c r="A115" s="6"/>
      <c r="B115" s="6"/>
      <c r="C115" s="6">
        <v>99</v>
      </c>
      <c r="D115" s="50"/>
      <c r="E115" s="6"/>
      <c r="F115" s="6"/>
      <c r="G115" s="6"/>
      <c r="H115" s="6"/>
      <c r="I115" s="6"/>
      <c r="J115" s="13"/>
      <c r="K115" s="6"/>
      <c r="L115" s="12"/>
      <c r="M115" s="12"/>
      <c r="N115" s="12"/>
      <c r="O115" s="6"/>
      <c r="P115" s="6"/>
      <c r="Q115" s="6"/>
    </row>
    <row r="116" spans="1:17" hidden="1" x14ac:dyDescent="0.25">
      <c r="A116" s="6"/>
      <c r="B116" s="6"/>
      <c r="C116" s="6">
        <v>100</v>
      </c>
      <c r="D116" s="50"/>
      <c r="E116" s="6"/>
      <c r="F116" s="6"/>
      <c r="G116" s="6"/>
      <c r="H116" s="6"/>
      <c r="I116" s="6"/>
      <c r="J116" s="13"/>
      <c r="K116" s="6"/>
      <c r="L116" s="12"/>
      <c r="M116" s="12"/>
      <c r="N116" s="12"/>
      <c r="O116" s="6"/>
      <c r="P116" s="6"/>
      <c r="Q116" s="6"/>
    </row>
    <row r="117" spans="1:17" hidden="1" x14ac:dyDescent="0.25">
      <c r="A117" s="6"/>
      <c r="B117" s="6"/>
      <c r="C117" s="6">
        <v>101</v>
      </c>
      <c r="D117" s="50"/>
      <c r="E117" s="6"/>
      <c r="F117" s="6"/>
      <c r="G117" s="6"/>
      <c r="H117" s="6"/>
      <c r="I117" s="6"/>
      <c r="J117" s="13"/>
      <c r="K117" s="6"/>
      <c r="L117" s="12"/>
      <c r="M117" s="12"/>
      <c r="N117" s="12"/>
      <c r="O117" s="6"/>
      <c r="P117" s="6"/>
      <c r="Q117" s="6"/>
    </row>
    <row r="118" spans="1:17" hidden="1" x14ac:dyDescent="0.25">
      <c r="A118" s="6"/>
      <c r="B118" s="6"/>
      <c r="C118" s="6">
        <v>102</v>
      </c>
      <c r="D118" s="50"/>
      <c r="E118" s="6"/>
      <c r="F118" s="6"/>
      <c r="G118" s="6"/>
      <c r="H118" s="6"/>
      <c r="I118" s="6"/>
      <c r="J118" s="13"/>
      <c r="K118" s="6"/>
      <c r="L118" s="12"/>
      <c r="M118" s="12"/>
      <c r="N118" s="12"/>
      <c r="O118" s="6"/>
      <c r="P118" s="6"/>
      <c r="Q118" s="6"/>
    </row>
    <row r="119" spans="1:17" hidden="1" x14ac:dyDescent="0.25">
      <c r="A119" s="6"/>
      <c r="B119" s="6"/>
      <c r="C119" s="6">
        <v>103</v>
      </c>
      <c r="D119" s="50"/>
      <c r="E119" s="6"/>
      <c r="F119" s="6"/>
      <c r="G119" s="6"/>
      <c r="H119" s="6"/>
      <c r="I119" s="6"/>
      <c r="J119" s="13"/>
      <c r="K119" s="6"/>
      <c r="L119" s="12"/>
      <c r="M119" s="12"/>
      <c r="N119" s="12"/>
      <c r="O119" s="6"/>
      <c r="P119" s="6"/>
      <c r="Q119" s="6"/>
    </row>
    <row r="120" spans="1:17" hidden="1" x14ac:dyDescent="0.25">
      <c r="A120" s="6"/>
      <c r="B120" s="6"/>
      <c r="C120" s="6">
        <v>105</v>
      </c>
      <c r="D120" s="50"/>
      <c r="E120" s="6"/>
      <c r="F120" s="6"/>
      <c r="G120" s="6"/>
      <c r="H120" s="6"/>
      <c r="I120" s="6"/>
      <c r="J120" s="13"/>
      <c r="K120" s="6"/>
      <c r="L120" s="12"/>
      <c r="M120" s="12"/>
      <c r="N120" s="12"/>
      <c r="O120" s="6"/>
      <c r="P120" s="6"/>
      <c r="Q120" s="6"/>
    </row>
    <row r="121" spans="1:17" hidden="1" x14ac:dyDescent="0.25">
      <c r="A121" s="6"/>
      <c r="B121" s="6"/>
      <c r="C121" s="6">
        <v>106</v>
      </c>
      <c r="D121" s="50"/>
      <c r="E121" s="6"/>
      <c r="F121" s="6"/>
      <c r="G121" s="6"/>
      <c r="H121" s="6"/>
      <c r="I121" s="6"/>
      <c r="J121" s="13"/>
      <c r="K121" s="6"/>
      <c r="L121" s="12"/>
      <c r="M121" s="12"/>
      <c r="N121" s="12"/>
      <c r="O121" s="6"/>
      <c r="P121" s="6"/>
      <c r="Q121" s="6"/>
    </row>
    <row r="122" spans="1:17" hidden="1" x14ac:dyDescent="0.25">
      <c r="A122" s="6"/>
      <c r="B122" s="6"/>
      <c r="C122" s="6">
        <v>107</v>
      </c>
      <c r="D122" s="50"/>
      <c r="E122" s="6"/>
      <c r="F122" s="6"/>
      <c r="G122" s="6"/>
      <c r="H122" s="6"/>
      <c r="I122" s="6"/>
      <c r="J122" s="13"/>
      <c r="K122" s="6"/>
      <c r="L122" s="12"/>
      <c r="M122" s="12"/>
      <c r="N122" s="12"/>
      <c r="O122" s="6"/>
      <c r="P122" s="6"/>
      <c r="Q122" s="6"/>
    </row>
    <row r="123" spans="1:17" hidden="1" x14ac:dyDescent="0.25">
      <c r="A123" s="6"/>
      <c r="B123" s="6"/>
      <c r="C123" s="6">
        <v>108</v>
      </c>
      <c r="D123" s="50"/>
      <c r="E123" s="6"/>
      <c r="F123" s="6"/>
      <c r="G123" s="6"/>
      <c r="H123" s="6"/>
      <c r="I123" s="6"/>
      <c r="J123" s="13"/>
      <c r="K123" s="6"/>
      <c r="L123" s="12"/>
      <c r="M123" s="12"/>
      <c r="N123" s="12"/>
      <c r="O123" s="6"/>
      <c r="P123" s="6"/>
      <c r="Q123" s="6"/>
    </row>
    <row r="124" spans="1:17" hidden="1" x14ac:dyDescent="0.25">
      <c r="A124" s="6"/>
      <c r="B124" s="6"/>
      <c r="C124" s="6">
        <v>109</v>
      </c>
      <c r="D124" s="50"/>
      <c r="E124" s="6"/>
      <c r="F124" s="6"/>
      <c r="G124" s="6"/>
      <c r="H124" s="6"/>
      <c r="I124" s="6"/>
      <c r="J124" s="13"/>
      <c r="K124" s="6"/>
      <c r="L124" s="12"/>
      <c r="M124" s="12"/>
      <c r="N124" s="12"/>
      <c r="O124" s="6"/>
      <c r="P124" s="6"/>
      <c r="Q124" s="6"/>
    </row>
    <row r="125" spans="1:17" hidden="1" x14ac:dyDescent="0.25">
      <c r="A125" s="6"/>
      <c r="B125" s="6"/>
      <c r="C125" s="6">
        <v>110</v>
      </c>
      <c r="D125" s="50"/>
      <c r="E125" s="6"/>
      <c r="F125" s="6"/>
      <c r="G125" s="6"/>
      <c r="H125" s="6"/>
      <c r="I125" s="6"/>
      <c r="J125" s="13"/>
      <c r="K125" s="6"/>
      <c r="L125" s="12"/>
      <c r="M125" s="12"/>
      <c r="N125" s="12"/>
      <c r="O125" s="6"/>
      <c r="P125" s="6"/>
      <c r="Q125" s="6"/>
    </row>
    <row r="126" spans="1:17" hidden="1" x14ac:dyDescent="0.25">
      <c r="A126" s="6"/>
      <c r="B126" s="6"/>
      <c r="C126" s="6">
        <v>111</v>
      </c>
      <c r="D126" s="50"/>
      <c r="E126" s="6"/>
      <c r="F126" s="6"/>
      <c r="G126" s="6"/>
      <c r="H126" s="6"/>
      <c r="I126" s="6"/>
      <c r="J126" s="13"/>
      <c r="K126" s="6"/>
      <c r="L126" s="12"/>
      <c r="M126" s="12"/>
      <c r="N126" s="12"/>
      <c r="O126" s="6"/>
      <c r="P126" s="6"/>
      <c r="Q126" s="6"/>
    </row>
    <row r="127" spans="1:17" hidden="1" x14ac:dyDescent="0.25">
      <c r="A127" s="6"/>
      <c r="B127" s="6"/>
      <c r="C127" s="6">
        <v>112</v>
      </c>
      <c r="D127" s="50"/>
      <c r="E127" s="6"/>
      <c r="F127" s="6"/>
      <c r="G127" s="6"/>
      <c r="H127" s="6"/>
      <c r="I127" s="6"/>
      <c r="J127" s="13"/>
      <c r="K127" s="6"/>
      <c r="L127" s="12"/>
      <c r="M127" s="12"/>
      <c r="N127" s="12"/>
      <c r="O127" s="6"/>
      <c r="P127" s="6"/>
      <c r="Q127" s="6"/>
    </row>
    <row r="128" spans="1:17" hidden="1" x14ac:dyDescent="0.25">
      <c r="A128" s="6"/>
      <c r="B128" s="6"/>
      <c r="C128" s="6">
        <v>113</v>
      </c>
      <c r="D128" s="50"/>
      <c r="E128" s="6"/>
      <c r="F128" s="6"/>
      <c r="G128" s="6"/>
      <c r="H128" s="6"/>
      <c r="I128" s="6"/>
      <c r="J128" s="13"/>
      <c r="K128" s="6"/>
      <c r="L128" s="12"/>
      <c r="M128" s="12"/>
      <c r="N128" s="12"/>
      <c r="O128" s="6"/>
      <c r="P128" s="6"/>
      <c r="Q128" s="6"/>
    </row>
    <row r="129" spans="1:17" hidden="1" x14ac:dyDescent="0.25">
      <c r="A129" s="6"/>
      <c r="B129" s="6"/>
      <c r="C129" s="6">
        <v>115</v>
      </c>
      <c r="D129" s="50"/>
      <c r="E129" s="6"/>
      <c r="F129" s="6"/>
      <c r="G129" s="6"/>
      <c r="H129" s="6"/>
      <c r="I129" s="6"/>
      <c r="J129" s="13"/>
      <c r="K129" s="6"/>
      <c r="L129" s="12"/>
      <c r="M129" s="12"/>
      <c r="N129" s="12"/>
      <c r="O129" s="6"/>
      <c r="P129" s="6"/>
      <c r="Q129" s="6"/>
    </row>
    <row r="130" spans="1:17" hidden="1" x14ac:dyDescent="0.25">
      <c r="A130" s="6"/>
      <c r="B130" s="6" t="s">
        <v>7</v>
      </c>
      <c r="C130" s="6">
        <v>268</v>
      </c>
      <c r="D130" s="50">
        <f>СВОД_2013!D105+E130-F130-G130-H130-I130-J130-K130-L130-M130-N130-O130-P130-Q130</f>
        <v>0</v>
      </c>
      <c r="E130" s="6"/>
      <c r="F130" s="6"/>
      <c r="G130" s="6"/>
      <c r="H130" s="6"/>
      <c r="I130" s="6"/>
      <c r="J130" s="13"/>
      <c r="K130" s="6"/>
      <c r="L130" s="12"/>
      <c r="M130" s="12"/>
      <c r="N130" s="12"/>
      <c r="O130" s="6"/>
      <c r="P130" s="6"/>
      <c r="Q130" s="6"/>
    </row>
    <row r="131" spans="1:17" hidden="1" x14ac:dyDescent="0.25">
      <c r="A131" s="6"/>
      <c r="B131" s="6"/>
      <c r="C131" s="6">
        <v>117</v>
      </c>
      <c r="D131" s="50"/>
      <c r="E131" s="6"/>
      <c r="F131" s="6"/>
      <c r="G131" s="6"/>
      <c r="H131" s="6"/>
      <c r="I131" s="6"/>
      <c r="J131" s="13"/>
      <c r="K131" s="6"/>
      <c r="L131" s="12"/>
      <c r="M131" s="12"/>
      <c r="N131" s="12"/>
      <c r="O131" s="6"/>
      <c r="P131" s="6"/>
      <c r="Q131" s="6"/>
    </row>
    <row r="132" spans="1:17" hidden="1" x14ac:dyDescent="0.25">
      <c r="A132" s="6"/>
      <c r="B132" s="6"/>
      <c r="C132" s="6">
        <v>118</v>
      </c>
      <c r="D132" s="50"/>
      <c r="E132" s="6"/>
      <c r="F132" s="6"/>
      <c r="G132" s="6"/>
      <c r="H132" s="6"/>
      <c r="I132" s="6"/>
      <c r="J132" s="13"/>
      <c r="K132" s="6"/>
      <c r="L132" s="12"/>
      <c r="M132" s="12"/>
      <c r="N132" s="12"/>
      <c r="O132" s="6"/>
      <c r="P132" s="6"/>
      <c r="Q132" s="6"/>
    </row>
    <row r="133" spans="1:17" hidden="1" x14ac:dyDescent="0.25">
      <c r="A133" s="6"/>
      <c r="B133" s="6"/>
      <c r="C133" s="6">
        <v>119</v>
      </c>
      <c r="D133" s="50"/>
      <c r="E133" s="6"/>
      <c r="F133" s="6"/>
      <c r="G133" s="6"/>
      <c r="H133" s="6"/>
      <c r="I133" s="6"/>
      <c r="J133" s="13"/>
      <c r="K133" s="6"/>
      <c r="L133" s="12"/>
      <c r="M133" s="12"/>
      <c r="N133" s="12"/>
      <c r="O133" s="6"/>
      <c r="P133" s="6"/>
      <c r="Q133" s="6"/>
    </row>
    <row r="134" spans="1:17" hidden="1" x14ac:dyDescent="0.25">
      <c r="A134" s="6"/>
      <c r="B134" s="6"/>
      <c r="C134" s="6">
        <v>120</v>
      </c>
      <c r="D134" s="50"/>
      <c r="E134" s="6"/>
      <c r="F134" s="6"/>
      <c r="G134" s="6"/>
      <c r="H134" s="6"/>
      <c r="I134" s="6"/>
      <c r="J134" s="13"/>
      <c r="K134" s="6"/>
      <c r="L134" s="12"/>
      <c r="M134" s="12"/>
      <c r="N134" s="12"/>
      <c r="O134" s="6"/>
      <c r="P134" s="6"/>
      <c r="Q134" s="6"/>
    </row>
    <row r="135" spans="1:17" hidden="1" x14ac:dyDescent="0.25">
      <c r="A135" s="6"/>
      <c r="B135" s="6"/>
      <c r="C135" s="6">
        <v>121</v>
      </c>
      <c r="D135" s="50"/>
      <c r="E135" s="6"/>
      <c r="F135" s="6"/>
      <c r="G135" s="6"/>
      <c r="H135" s="6"/>
      <c r="I135" s="6"/>
      <c r="J135" s="13"/>
      <c r="K135" s="6"/>
      <c r="L135" s="12"/>
      <c r="M135" s="12"/>
      <c r="N135" s="12"/>
      <c r="O135" s="6"/>
      <c r="P135" s="6"/>
      <c r="Q135" s="6"/>
    </row>
    <row r="136" spans="1:17" hidden="1" x14ac:dyDescent="0.25">
      <c r="A136" s="6"/>
      <c r="B136" s="6"/>
      <c r="C136" s="6">
        <v>122</v>
      </c>
      <c r="D136" s="50"/>
      <c r="E136" s="6"/>
      <c r="F136" s="6"/>
      <c r="G136" s="6"/>
      <c r="H136" s="6"/>
      <c r="I136" s="6"/>
      <c r="J136" s="13"/>
      <c r="K136" s="6"/>
      <c r="L136" s="12"/>
      <c r="M136" s="12"/>
      <c r="N136" s="12"/>
      <c r="O136" s="6"/>
      <c r="P136" s="6"/>
      <c r="Q136" s="6"/>
    </row>
    <row r="137" spans="1:17" hidden="1" x14ac:dyDescent="0.25">
      <c r="A137" s="6"/>
      <c r="B137" s="6"/>
      <c r="C137" s="6">
        <v>123</v>
      </c>
      <c r="D137" s="50"/>
      <c r="E137" s="6"/>
      <c r="F137" s="6"/>
      <c r="G137" s="6"/>
      <c r="H137" s="6"/>
      <c r="I137" s="6"/>
      <c r="J137" s="13"/>
      <c r="K137" s="6"/>
      <c r="L137" s="12"/>
      <c r="M137" s="12"/>
      <c r="N137" s="12"/>
      <c r="O137" s="6"/>
      <c r="P137" s="6"/>
      <c r="Q137" s="6"/>
    </row>
    <row r="138" spans="1:17" hidden="1" x14ac:dyDescent="0.25">
      <c r="A138" s="6"/>
      <c r="B138" s="6"/>
      <c r="C138" s="6">
        <v>124</v>
      </c>
      <c r="D138" s="50"/>
      <c r="E138" s="6"/>
      <c r="F138" s="6"/>
      <c r="G138" s="6"/>
      <c r="H138" s="6"/>
      <c r="I138" s="6"/>
      <c r="J138" s="13"/>
      <c r="K138" s="6"/>
      <c r="L138" s="12"/>
      <c r="M138" s="12"/>
      <c r="N138" s="12"/>
      <c r="O138" s="6"/>
      <c r="P138" s="6"/>
      <c r="Q138" s="6"/>
    </row>
    <row r="139" spans="1:17" hidden="1" x14ac:dyDescent="0.25">
      <c r="A139" s="6"/>
      <c r="B139" s="6"/>
      <c r="C139" s="6">
        <v>125</v>
      </c>
      <c r="D139" s="50"/>
      <c r="E139" s="6"/>
      <c r="F139" s="6"/>
      <c r="G139" s="6"/>
      <c r="H139" s="6"/>
      <c r="I139" s="6"/>
      <c r="J139" s="13"/>
      <c r="K139" s="6"/>
      <c r="L139" s="12"/>
      <c r="M139" s="12"/>
      <c r="N139" s="12"/>
      <c r="O139" s="6"/>
      <c r="P139" s="6"/>
      <c r="Q139" s="6"/>
    </row>
    <row r="140" spans="1:17" hidden="1" x14ac:dyDescent="0.25">
      <c r="A140" s="6"/>
      <c r="B140" s="6"/>
      <c r="C140" s="6">
        <v>126</v>
      </c>
      <c r="D140" s="50"/>
      <c r="E140" s="6"/>
      <c r="F140" s="6"/>
      <c r="G140" s="6"/>
      <c r="H140" s="6"/>
      <c r="I140" s="6"/>
      <c r="J140" s="13"/>
      <c r="K140" s="6"/>
      <c r="L140" s="12"/>
      <c r="M140" s="12"/>
      <c r="N140" s="12"/>
      <c r="O140" s="6"/>
      <c r="P140" s="6"/>
      <c r="Q140" s="6"/>
    </row>
    <row r="141" spans="1:17" hidden="1" x14ac:dyDescent="0.25">
      <c r="A141" s="6"/>
      <c r="B141" s="6"/>
      <c r="C141" s="6">
        <v>127</v>
      </c>
      <c r="D141" s="50"/>
      <c r="E141" s="6"/>
      <c r="F141" s="6"/>
      <c r="G141" s="6"/>
      <c r="H141" s="6"/>
      <c r="I141" s="6"/>
      <c r="J141" s="13"/>
      <c r="K141" s="6"/>
      <c r="L141" s="12"/>
      <c r="M141" s="12"/>
      <c r="N141" s="12"/>
      <c r="O141" s="6"/>
      <c r="P141" s="6"/>
      <c r="Q141" s="6"/>
    </row>
    <row r="142" spans="1:17" hidden="1" x14ac:dyDescent="0.25">
      <c r="A142" s="6"/>
      <c r="B142" s="6"/>
      <c r="C142" s="6">
        <v>128</v>
      </c>
      <c r="D142" s="50"/>
      <c r="E142" s="6"/>
      <c r="F142" s="6"/>
      <c r="G142" s="6"/>
      <c r="H142" s="6"/>
      <c r="I142" s="6"/>
      <c r="J142" s="13"/>
      <c r="K142" s="6"/>
      <c r="L142" s="12"/>
      <c r="M142" s="12"/>
      <c r="N142" s="12"/>
      <c r="O142" s="6"/>
      <c r="P142" s="6"/>
      <c r="Q142" s="6"/>
    </row>
    <row r="143" spans="1:17" hidden="1" x14ac:dyDescent="0.25">
      <c r="A143" s="6"/>
      <c r="B143" s="6"/>
      <c r="C143" s="6">
        <v>129</v>
      </c>
      <c r="D143" s="50"/>
      <c r="E143" s="6"/>
      <c r="F143" s="6"/>
      <c r="G143" s="6"/>
      <c r="H143" s="6"/>
      <c r="I143" s="6"/>
      <c r="J143" s="13"/>
      <c r="K143" s="6"/>
      <c r="L143" s="12"/>
      <c r="M143" s="12"/>
      <c r="N143" s="12"/>
      <c r="O143" s="6"/>
      <c r="P143" s="6"/>
      <c r="Q143" s="6"/>
    </row>
    <row r="144" spans="1:17" hidden="1" x14ac:dyDescent="0.25">
      <c r="A144" s="6"/>
      <c r="B144" s="6"/>
      <c r="C144" s="6">
        <v>130</v>
      </c>
      <c r="D144" s="50"/>
      <c r="E144" s="6"/>
      <c r="F144" s="6"/>
      <c r="G144" s="6"/>
      <c r="H144" s="6"/>
      <c r="I144" s="6"/>
      <c r="J144" s="13"/>
      <c r="K144" s="6"/>
      <c r="L144" s="12"/>
      <c r="M144" s="12"/>
      <c r="N144" s="12"/>
      <c r="O144" s="6"/>
      <c r="P144" s="6"/>
      <c r="Q144" s="6"/>
    </row>
    <row r="145" spans="1:17" hidden="1" x14ac:dyDescent="0.25">
      <c r="A145" s="6"/>
      <c r="B145" s="6"/>
      <c r="C145" s="6">
        <v>131</v>
      </c>
      <c r="D145" s="50"/>
      <c r="E145" s="6"/>
      <c r="F145" s="6"/>
      <c r="G145" s="6"/>
      <c r="H145" s="6"/>
      <c r="I145" s="6"/>
      <c r="J145" s="13"/>
      <c r="K145" s="6"/>
      <c r="L145" s="12"/>
      <c r="M145" s="12"/>
      <c r="N145" s="12"/>
      <c r="O145" s="6"/>
      <c r="P145" s="6"/>
      <c r="Q145" s="6"/>
    </row>
    <row r="146" spans="1:17" hidden="1" x14ac:dyDescent="0.25">
      <c r="A146" s="6"/>
      <c r="B146" s="6"/>
      <c r="C146" s="6">
        <v>132</v>
      </c>
      <c r="D146" s="50"/>
      <c r="E146" s="6"/>
      <c r="F146" s="6"/>
      <c r="G146" s="6"/>
      <c r="H146" s="6"/>
      <c r="I146" s="6"/>
      <c r="J146" s="13"/>
      <c r="K146" s="6"/>
      <c r="L146" s="12"/>
      <c r="M146" s="12"/>
      <c r="N146" s="12"/>
      <c r="O146" s="6"/>
      <c r="P146" s="6"/>
      <c r="Q146" s="6"/>
    </row>
    <row r="147" spans="1:17" hidden="1" x14ac:dyDescent="0.25">
      <c r="A147" s="6"/>
      <c r="B147" s="6"/>
      <c r="C147" s="6">
        <v>133</v>
      </c>
      <c r="D147" s="50"/>
      <c r="E147" s="6"/>
      <c r="F147" s="6"/>
      <c r="G147" s="6"/>
      <c r="H147" s="6"/>
      <c r="I147" s="6"/>
      <c r="J147" s="13"/>
      <c r="K147" s="6"/>
      <c r="L147" s="12"/>
      <c r="M147" s="12"/>
      <c r="N147" s="12"/>
      <c r="O147" s="6"/>
      <c r="P147" s="6"/>
      <c r="Q147" s="6"/>
    </row>
    <row r="148" spans="1:17" hidden="1" x14ac:dyDescent="0.25">
      <c r="A148" s="6"/>
      <c r="B148" s="6"/>
      <c r="C148" s="6">
        <v>134</v>
      </c>
      <c r="D148" s="50"/>
      <c r="E148" s="6"/>
      <c r="F148" s="6"/>
      <c r="G148" s="6"/>
      <c r="H148" s="6"/>
      <c r="I148" s="6"/>
      <c r="J148" s="13"/>
      <c r="K148" s="6"/>
      <c r="L148" s="12"/>
      <c r="M148" s="12"/>
      <c r="N148" s="12"/>
      <c r="O148" s="6"/>
      <c r="P148" s="6"/>
      <c r="Q148" s="6"/>
    </row>
    <row r="149" spans="1:17" hidden="1" x14ac:dyDescent="0.25">
      <c r="A149" s="6"/>
      <c r="B149" s="6"/>
      <c r="C149" s="6">
        <v>135</v>
      </c>
      <c r="D149" s="50"/>
      <c r="E149" s="6"/>
      <c r="F149" s="6"/>
      <c r="G149" s="6"/>
      <c r="H149" s="6"/>
      <c r="I149" s="6"/>
      <c r="J149" s="13"/>
      <c r="K149" s="6"/>
      <c r="L149" s="12"/>
      <c r="M149" s="12"/>
      <c r="N149" s="12"/>
      <c r="O149" s="6"/>
      <c r="P149" s="6"/>
      <c r="Q149" s="6"/>
    </row>
    <row r="150" spans="1:17" hidden="1" x14ac:dyDescent="0.25">
      <c r="A150" s="6"/>
      <c r="B150" s="6"/>
      <c r="C150" s="6">
        <v>136</v>
      </c>
      <c r="D150" s="50"/>
      <c r="E150" s="6"/>
      <c r="F150" s="6"/>
      <c r="G150" s="6"/>
      <c r="H150" s="6"/>
      <c r="I150" s="6"/>
      <c r="J150" s="13"/>
      <c r="K150" s="6"/>
      <c r="L150" s="12"/>
      <c r="M150" s="12"/>
      <c r="N150" s="12"/>
      <c r="O150" s="6"/>
      <c r="P150" s="6"/>
      <c r="Q150" s="6"/>
    </row>
    <row r="151" spans="1:17" hidden="1" x14ac:dyDescent="0.25">
      <c r="A151" s="6"/>
      <c r="B151" s="6"/>
      <c r="C151" s="6">
        <v>137</v>
      </c>
      <c r="D151" s="50"/>
      <c r="E151" s="6"/>
      <c r="F151" s="6"/>
      <c r="G151" s="6"/>
      <c r="H151" s="6"/>
      <c r="I151" s="6"/>
      <c r="J151" s="13"/>
      <c r="K151" s="6"/>
      <c r="L151" s="12"/>
      <c r="M151" s="12"/>
      <c r="N151" s="12"/>
      <c r="O151" s="6"/>
      <c r="P151" s="6"/>
      <c r="Q151" s="6"/>
    </row>
    <row r="152" spans="1:17" hidden="1" x14ac:dyDescent="0.25">
      <c r="A152" s="6"/>
      <c r="B152" s="6" t="s">
        <v>8</v>
      </c>
      <c r="C152" s="6">
        <v>277</v>
      </c>
      <c r="D152" s="50">
        <f>СВОД_2013!D128+E152-F152-G152-H152-I152-J152-K152-L152-M152-N152-O152-P152-Q152</f>
        <v>0</v>
      </c>
      <c r="E152" s="6"/>
      <c r="F152" s="6"/>
      <c r="G152" s="6"/>
      <c r="H152" s="6"/>
      <c r="I152" s="6"/>
      <c r="J152" s="13"/>
      <c r="K152" s="6"/>
      <c r="L152" s="12"/>
      <c r="M152" s="12"/>
      <c r="N152" s="12"/>
      <c r="O152" s="6"/>
      <c r="P152" s="6"/>
      <c r="Q152" s="6"/>
    </row>
    <row r="153" spans="1:17" hidden="1" x14ac:dyDescent="0.25">
      <c r="A153" s="6"/>
      <c r="B153" s="6"/>
      <c r="C153" s="6">
        <v>139</v>
      </c>
      <c r="D153" s="50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1:17" hidden="1" x14ac:dyDescent="0.25">
      <c r="A154" s="6"/>
      <c r="B154" s="6" t="s">
        <v>41</v>
      </c>
      <c r="C154" s="6">
        <v>283</v>
      </c>
      <c r="D154" s="50">
        <f>СВОД_2013!D150+E154-F154-G154-H154-I154-J154-K154-L154-M154-N154-O154-P154-Q154</f>
        <v>0</v>
      </c>
      <c r="E154" s="6"/>
      <c r="F154" s="6"/>
      <c r="G154" s="6"/>
      <c r="H154" s="6"/>
      <c r="I154" s="6"/>
      <c r="J154" s="13"/>
      <c r="K154" s="6"/>
      <c r="L154" s="12"/>
      <c r="M154" s="12"/>
      <c r="N154" s="12"/>
      <c r="O154" s="6"/>
      <c r="P154" s="6"/>
      <c r="Q154" s="6"/>
    </row>
    <row r="155" spans="1:17" hidden="1" x14ac:dyDescent="0.25">
      <c r="A155" s="6"/>
      <c r="B155" s="6"/>
      <c r="C155" s="6">
        <v>141</v>
      </c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1:17" hidden="1" x14ac:dyDescent="0.25">
      <c r="A156" s="6"/>
      <c r="B156" s="6"/>
      <c r="C156" s="6">
        <v>142</v>
      </c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1:17" hidden="1" x14ac:dyDescent="0.25">
      <c r="A157" s="6"/>
      <c r="B157" s="6"/>
      <c r="C157" s="6">
        <v>144</v>
      </c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1:17" hidden="1" x14ac:dyDescent="0.25">
      <c r="A158" s="6"/>
      <c r="B158" s="6"/>
      <c r="C158" s="6">
        <v>145</v>
      </c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1:17" hidden="1" x14ac:dyDescent="0.25">
      <c r="A159" s="6"/>
      <c r="B159" s="6"/>
      <c r="C159" s="6">
        <v>146</v>
      </c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1:17" hidden="1" x14ac:dyDescent="0.25">
      <c r="A160" s="6"/>
      <c r="B160" s="6"/>
      <c r="C160" s="6">
        <v>147</v>
      </c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1:17" hidden="1" x14ac:dyDescent="0.25">
      <c r="A161" s="6"/>
      <c r="B161" s="6"/>
      <c r="C161" s="6">
        <v>148</v>
      </c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1:17" hidden="1" x14ac:dyDescent="0.25">
      <c r="A162" s="6"/>
      <c r="B162" s="6"/>
      <c r="C162" s="6">
        <v>149</v>
      </c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1:17" hidden="1" x14ac:dyDescent="0.25">
      <c r="A163" s="6"/>
      <c r="B163" s="6"/>
      <c r="C163" s="6">
        <v>150</v>
      </c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1:17" hidden="1" x14ac:dyDescent="0.25">
      <c r="A164" s="6"/>
      <c r="B164" s="6"/>
      <c r="C164" s="6">
        <v>151</v>
      </c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1:17" hidden="1" x14ac:dyDescent="0.25">
      <c r="A165" s="6"/>
      <c r="B165" s="6"/>
      <c r="C165" s="6">
        <v>152</v>
      </c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1:17" hidden="1" x14ac:dyDescent="0.25">
      <c r="A166" s="6"/>
      <c r="B166" s="6"/>
      <c r="C166" s="6">
        <v>153</v>
      </c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1:17" hidden="1" x14ac:dyDescent="0.25">
      <c r="A167" s="6"/>
      <c r="B167" s="6"/>
      <c r="C167" s="6">
        <v>154</v>
      </c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1:17" hidden="1" x14ac:dyDescent="0.25">
      <c r="A168" s="6"/>
      <c r="B168" s="6"/>
      <c r="C168" s="6">
        <v>155</v>
      </c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1:17" hidden="1" x14ac:dyDescent="0.25">
      <c r="A169" s="6"/>
      <c r="B169" s="6"/>
      <c r="C169" s="6">
        <v>156</v>
      </c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1:17" hidden="1" x14ac:dyDescent="0.25">
      <c r="A170" s="6"/>
      <c r="B170" s="6"/>
      <c r="C170" s="6">
        <v>157</v>
      </c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1:17" hidden="1" x14ac:dyDescent="0.25">
      <c r="A171" s="6"/>
      <c r="B171" s="6"/>
      <c r="C171" s="6">
        <v>158</v>
      </c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1:17" hidden="1" x14ac:dyDescent="0.25">
      <c r="A172" s="6"/>
      <c r="B172" s="6"/>
      <c r="C172" s="6">
        <v>159</v>
      </c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1:17" hidden="1" x14ac:dyDescent="0.25">
      <c r="A173" s="6"/>
      <c r="B173" s="6"/>
      <c r="C173" s="6">
        <v>160</v>
      </c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1:17" hidden="1" x14ac:dyDescent="0.25">
      <c r="A174" s="6"/>
      <c r="B174" s="6"/>
      <c r="C174" s="6">
        <v>161</v>
      </c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1:17" hidden="1" x14ac:dyDescent="0.25">
      <c r="A175" s="6"/>
      <c r="B175" s="6"/>
      <c r="C175" s="6">
        <v>162</v>
      </c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1:17" hidden="1" x14ac:dyDescent="0.25">
      <c r="A176" s="6"/>
      <c r="B176" s="6"/>
      <c r="C176" s="6">
        <v>163</v>
      </c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1:17" hidden="1" x14ac:dyDescent="0.25">
      <c r="A177" s="6"/>
      <c r="B177" s="6"/>
      <c r="C177" s="6">
        <v>164</v>
      </c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1:17" hidden="1" x14ac:dyDescent="0.25">
      <c r="A178" s="6"/>
      <c r="B178" s="6"/>
      <c r="C178" s="6">
        <v>165</v>
      </c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1:17" hidden="1" x14ac:dyDescent="0.25">
      <c r="A179" s="6"/>
      <c r="B179" s="6"/>
      <c r="C179" s="6">
        <v>166</v>
      </c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1:17" hidden="1" x14ac:dyDescent="0.25">
      <c r="A180" s="6"/>
      <c r="B180" s="6"/>
      <c r="C180" s="6">
        <v>167</v>
      </c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1:17" hidden="1" x14ac:dyDescent="0.25">
      <c r="A181" s="6"/>
      <c r="B181" s="6"/>
      <c r="C181" s="6">
        <v>168</v>
      </c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1:17" hidden="1" x14ac:dyDescent="0.25">
      <c r="A182" s="6"/>
      <c r="B182" s="6"/>
      <c r="C182" s="6">
        <v>169</v>
      </c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1:17" hidden="1" x14ac:dyDescent="0.25">
      <c r="A183" s="6"/>
      <c r="B183" s="6"/>
      <c r="C183" s="6">
        <v>170</v>
      </c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1:17" hidden="1" x14ac:dyDescent="0.25">
      <c r="A184" s="6"/>
      <c r="B184" s="6"/>
      <c r="C184" s="6">
        <v>171</v>
      </c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1:17" hidden="1" x14ac:dyDescent="0.25">
      <c r="A185" s="6"/>
      <c r="B185" s="6"/>
      <c r="C185" s="6">
        <f>175</f>
        <v>175</v>
      </c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1:17" hidden="1" x14ac:dyDescent="0.25">
      <c r="A186" s="6"/>
      <c r="B186" s="6"/>
      <c r="C186" s="6">
        <v>176</v>
      </c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1:17" hidden="1" x14ac:dyDescent="0.25">
      <c r="A187" s="6"/>
      <c r="B187" s="6"/>
      <c r="C187" s="6">
        <v>177</v>
      </c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1:17" hidden="1" x14ac:dyDescent="0.25">
      <c r="A188" s="6"/>
      <c r="B188" s="6"/>
      <c r="C188" s="6">
        <v>178</v>
      </c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1:17" hidden="1" x14ac:dyDescent="0.25">
      <c r="A189" s="6"/>
      <c r="B189" s="6"/>
      <c r="C189" s="6">
        <v>179</v>
      </c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1:17" hidden="1" x14ac:dyDescent="0.25">
      <c r="A190" s="6"/>
      <c r="B190" s="6"/>
      <c r="C190" s="6">
        <v>180</v>
      </c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1:17" hidden="1" x14ac:dyDescent="0.25">
      <c r="A191" s="6"/>
      <c r="B191" s="6"/>
      <c r="C191" s="6">
        <v>181</v>
      </c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1:17" hidden="1" x14ac:dyDescent="0.25">
      <c r="A192" s="6"/>
      <c r="B192" s="6"/>
      <c r="C192" s="6">
        <v>182</v>
      </c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1:17" hidden="1" x14ac:dyDescent="0.25">
      <c r="A193" s="6"/>
      <c r="B193" s="6"/>
      <c r="C193" s="6">
        <v>183</v>
      </c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1:17" hidden="1" x14ac:dyDescent="0.25">
      <c r="A194" s="6"/>
      <c r="B194" s="6"/>
      <c r="C194" s="6">
        <v>184</v>
      </c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1:17" hidden="1" x14ac:dyDescent="0.25">
      <c r="A195" s="6"/>
      <c r="B195" s="6"/>
      <c r="C195" s="6">
        <v>185</v>
      </c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1:17" hidden="1" x14ac:dyDescent="0.25">
      <c r="A196" s="6"/>
      <c r="B196" s="6"/>
      <c r="C196" s="6">
        <v>186</v>
      </c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1:17" hidden="1" x14ac:dyDescent="0.25">
      <c r="A197" s="6"/>
      <c r="B197" s="6"/>
      <c r="C197" s="6">
        <v>187</v>
      </c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1:17" hidden="1" x14ac:dyDescent="0.25">
      <c r="A198" s="6"/>
      <c r="B198" s="6"/>
      <c r="C198" s="6">
        <v>188</v>
      </c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1:17" hidden="1" x14ac:dyDescent="0.25">
      <c r="A199" s="6"/>
      <c r="B199" s="6"/>
      <c r="C199" s="6">
        <v>189</v>
      </c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1:17" hidden="1" x14ac:dyDescent="0.25">
      <c r="A200" s="6"/>
      <c r="B200" s="6"/>
      <c r="C200" s="6">
        <v>190</v>
      </c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1:17" hidden="1" x14ac:dyDescent="0.25">
      <c r="A201" s="6"/>
      <c r="B201" s="6"/>
      <c r="C201" s="6">
        <v>191</v>
      </c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1:17" hidden="1" x14ac:dyDescent="0.25">
      <c r="A202" s="6"/>
      <c r="B202" s="6"/>
      <c r="C202" s="6">
        <v>192</v>
      </c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1:17" hidden="1" x14ac:dyDescent="0.25">
      <c r="A203" s="6"/>
      <c r="B203" s="6"/>
      <c r="C203" s="6">
        <v>193</v>
      </c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1:17" hidden="1" x14ac:dyDescent="0.25">
      <c r="A204" s="6"/>
      <c r="B204" s="6"/>
      <c r="C204" s="6">
        <v>194</v>
      </c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1:17" hidden="1" x14ac:dyDescent="0.25">
      <c r="A205" s="6"/>
      <c r="B205" s="6"/>
      <c r="C205" s="6">
        <v>195</v>
      </c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1:17" hidden="1" x14ac:dyDescent="0.25">
      <c r="A206" s="6"/>
      <c r="B206" s="6"/>
      <c r="C206" s="6">
        <v>196</v>
      </c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1:17" hidden="1" x14ac:dyDescent="0.25">
      <c r="A207" s="6"/>
      <c r="B207" s="6"/>
      <c r="C207" s="6">
        <v>197</v>
      </c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1:17" hidden="1" x14ac:dyDescent="0.25">
      <c r="A208" s="6"/>
      <c r="B208" s="6"/>
      <c r="C208" s="6">
        <v>198</v>
      </c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1:17" hidden="1" x14ac:dyDescent="0.25">
      <c r="A209" s="6"/>
      <c r="B209" s="6"/>
      <c r="C209" s="6">
        <v>199</v>
      </c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1:17" hidden="1" x14ac:dyDescent="0.25">
      <c r="A210" s="6"/>
      <c r="B210" s="6"/>
      <c r="C210" s="6">
        <v>200</v>
      </c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1:17" hidden="1" x14ac:dyDescent="0.25">
      <c r="A211" s="6"/>
      <c r="B211" s="6"/>
      <c r="C211" s="6">
        <v>201</v>
      </c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1:17" hidden="1" x14ac:dyDescent="0.25">
      <c r="A212" s="6"/>
      <c r="B212" s="6"/>
      <c r="C212" s="6">
        <v>202</v>
      </c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1:17" hidden="1" x14ac:dyDescent="0.25">
      <c r="A213" s="6"/>
      <c r="B213" s="6"/>
      <c r="C213" s="6">
        <v>203</v>
      </c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1:17" hidden="1" x14ac:dyDescent="0.25">
      <c r="A214" s="6"/>
      <c r="B214" s="6"/>
      <c r="C214" s="6">
        <v>204</v>
      </c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1:17" hidden="1" x14ac:dyDescent="0.25">
      <c r="A215" s="6"/>
      <c r="B215" s="6"/>
      <c r="C215" s="6">
        <v>205</v>
      </c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1:17" hidden="1" x14ac:dyDescent="0.25">
      <c r="A216" s="6"/>
      <c r="B216" s="6"/>
      <c r="C216" s="6">
        <v>206</v>
      </c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1:17" hidden="1" x14ac:dyDescent="0.25">
      <c r="A217" s="6"/>
      <c r="B217" s="6"/>
      <c r="C217" s="6">
        <v>207</v>
      </c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1:17" hidden="1" x14ac:dyDescent="0.25">
      <c r="A218" s="6"/>
      <c r="B218" s="6"/>
      <c r="C218" s="6">
        <v>208</v>
      </c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1:17" hidden="1" x14ac:dyDescent="0.25">
      <c r="A219" s="6"/>
      <c r="B219" s="6"/>
      <c r="C219" s="6">
        <v>209</v>
      </c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1:17" hidden="1" x14ac:dyDescent="0.25">
      <c r="A220" s="6"/>
      <c r="B220" s="6"/>
      <c r="C220" s="6">
        <v>210</v>
      </c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1:17" hidden="1" x14ac:dyDescent="0.25">
      <c r="A221" s="6"/>
      <c r="B221" s="6"/>
      <c r="C221" s="6">
        <v>211</v>
      </c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1:17" hidden="1" x14ac:dyDescent="0.25">
      <c r="A222" s="6"/>
      <c r="B222" s="6"/>
      <c r="C222" s="6">
        <v>212</v>
      </c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1:17" hidden="1" x14ac:dyDescent="0.25">
      <c r="A223" s="6"/>
      <c r="B223" s="6"/>
      <c r="C223" s="6">
        <v>213</v>
      </c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1:17" hidden="1" x14ac:dyDescent="0.25">
      <c r="A224" s="6"/>
      <c r="B224" s="6"/>
      <c r="C224" s="6">
        <v>214</v>
      </c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1:17" hidden="1" x14ac:dyDescent="0.25">
      <c r="A225" s="6"/>
      <c r="B225" s="6"/>
      <c r="C225" s="6">
        <v>215</v>
      </c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1:17" hidden="1" x14ac:dyDescent="0.25">
      <c r="A226" s="6"/>
      <c r="B226" s="6"/>
      <c r="C226" s="6">
        <v>216</v>
      </c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1:17" hidden="1" x14ac:dyDescent="0.25">
      <c r="A227" s="6"/>
      <c r="B227" s="6"/>
      <c r="C227" s="6">
        <v>217</v>
      </c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1:17" hidden="1" x14ac:dyDescent="0.25">
      <c r="A228" s="6"/>
      <c r="B228" s="6"/>
      <c r="C228" s="6">
        <v>218</v>
      </c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1:17" hidden="1" x14ac:dyDescent="0.25">
      <c r="A229" s="6"/>
      <c r="B229" s="6"/>
      <c r="C229" s="6">
        <v>219</v>
      </c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1:17" hidden="1" x14ac:dyDescent="0.25">
      <c r="A230" s="6"/>
      <c r="B230" s="6"/>
      <c r="C230" s="6">
        <v>220</v>
      </c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1:17" hidden="1" x14ac:dyDescent="0.25">
      <c r="A231" s="6"/>
      <c r="B231" s="6"/>
      <c r="C231" s="6">
        <v>221</v>
      </c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1:17" hidden="1" x14ac:dyDescent="0.25">
      <c r="A232" s="6"/>
      <c r="B232" s="6"/>
      <c r="C232" s="6">
        <v>222</v>
      </c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1:17" hidden="1" x14ac:dyDescent="0.25">
      <c r="A233" s="6"/>
      <c r="B233" s="6"/>
      <c r="C233" s="6">
        <v>223</v>
      </c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1:17" hidden="1" x14ac:dyDescent="0.25">
      <c r="A234" s="6"/>
      <c r="B234" s="6"/>
      <c r="C234" s="6">
        <v>224</v>
      </c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1:17" hidden="1" x14ac:dyDescent="0.25">
      <c r="A235" s="6"/>
      <c r="B235" s="6"/>
      <c r="C235" s="6">
        <v>225</v>
      </c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1:17" hidden="1" x14ac:dyDescent="0.25">
      <c r="A236" s="6"/>
      <c r="B236" s="6"/>
      <c r="C236" s="6">
        <v>226</v>
      </c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1:17" hidden="1" x14ac:dyDescent="0.25">
      <c r="A237" s="6"/>
      <c r="B237" s="6"/>
      <c r="C237" s="6">
        <v>227</v>
      </c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1:17" hidden="1" x14ac:dyDescent="0.25">
      <c r="A238" s="6"/>
      <c r="B238" s="6"/>
      <c r="C238" s="6">
        <v>228</v>
      </c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1:17" hidden="1" x14ac:dyDescent="0.25">
      <c r="A239" s="6"/>
      <c r="B239" s="6"/>
      <c r="C239" s="6">
        <v>229</v>
      </c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1:17" hidden="1" x14ac:dyDescent="0.25">
      <c r="A240" s="6"/>
      <c r="B240" s="6"/>
      <c r="C240" s="6">
        <v>230</v>
      </c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1:17" hidden="1" x14ac:dyDescent="0.25">
      <c r="A241" s="6"/>
      <c r="B241" s="6"/>
      <c r="C241" s="6">
        <v>231</v>
      </c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1:17" hidden="1" x14ac:dyDescent="0.25">
      <c r="A242" s="6"/>
      <c r="B242" s="6"/>
      <c r="C242" s="6">
        <v>232</v>
      </c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1:17" hidden="1" x14ac:dyDescent="0.25">
      <c r="A243" s="6"/>
      <c r="B243" s="6"/>
      <c r="C243" s="6">
        <v>233</v>
      </c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1:17" hidden="1" x14ac:dyDescent="0.25">
      <c r="A244" s="6"/>
      <c r="B244" s="6"/>
      <c r="C244" s="6">
        <v>234</v>
      </c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1:17" hidden="1" x14ac:dyDescent="0.25">
      <c r="A245" s="6"/>
      <c r="B245" s="6"/>
      <c r="C245" s="6">
        <v>235</v>
      </c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1:17" hidden="1" x14ac:dyDescent="0.25">
      <c r="A246" s="6"/>
      <c r="B246" s="6"/>
      <c r="C246" s="6">
        <v>236</v>
      </c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1:17" hidden="1" x14ac:dyDescent="0.25">
      <c r="A247" s="6"/>
      <c r="B247" s="6"/>
      <c r="C247" s="6">
        <v>237</v>
      </c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1:17" hidden="1" x14ac:dyDescent="0.25">
      <c r="A248" s="6"/>
      <c r="B248" s="6"/>
      <c r="C248" s="6">
        <v>238</v>
      </c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1:17" hidden="1" x14ac:dyDescent="0.25">
      <c r="A249" s="6"/>
      <c r="B249" s="6"/>
      <c r="C249" s="6">
        <v>239</v>
      </c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1:17" hidden="1" x14ac:dyDescent="0.25">
      <c r="A250" s="6"/>
      <c r="B250" s="6"/>
      <c r="C250" s="6">
        <v>240</v>
      </c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1:17" hidden="1" x14ac:dyDescent="0.25">
      <c r="A251" s="6"/>
      <c r="B251" s="6"/>
      <c r="C251" s="6">
        <v>241</v>
      </c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1:17" hidden="1" x14ac:dyDescent="0.25">
      <c r="A252" s="6"/>
      <c r="B252" s="6"/>
      <c r="C252" s="6">
        <v>243</v>
      </c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1:17" hidden="1" x14ac:dyDescent="0.25">
      <c r="A253" s="6"/>
      <c r="B253" s="6"/>
      <c r="C253" s="6">
        <v>244</v>
      </c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1:17" hidden="1" x14ac:dyDescent="0.25">
      <c r="A254" s="6"/>
      <c r="B254" s="6"/>
      <c r="C254" s="6">
        <v>245</v>
      </c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1:17" hidden="1" x14ac:dyDescent="0.25">
      <c r="A255" s="6"/>
      <c r="B255" s="6"/>
      <c r="C255" s="6">
        <v>246</v>
      </c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1:17" hidden="1" x14ac:dyDescent="0.25">
      <c r="A256" s="6"/>
      <c r="B256" s="6"/>
      <c r="C256" s="6">
        <v>247</v>
      </c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1:17" hidden="1" x14ac:dyDescent="0.25">
      <c r="A257" s="6"/>
      <c r="B257" s="6"/>
      <c r="C257" s="6">
        <v>248</v>
      </c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1:17" hidden="1" x14ac:dyDescent="0.25">
      <c r="A258" s="6"/>
      <c r="B258" s="6"/>
      <c r="C258" s="6">
        <v>249</v>
      </c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1:17" hidden="1" x14ac:dyDescent="0.25">
      <c r="A259" s="6"/>
      <c r="B259" s="6"/>
      <c r="C259" s="6">
        <v>250</v>
      </c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1:17" hidden="1" x14ac:dyDescent="0.25">
      <c r="A260" s="6"/>
      <c r="B260" s="6"/>
      <c r="C260" s="6">
        <v>251</v>
      </c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1:17" hidden="1" x14ac:dyDescent="0.25">
      <c r="A261" s="6"/>
      <c r="B261" s="6"/>
      <c r="C261" s="6">
        <v>252</v>
      </c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1:17" hidden="1" x14ac:dyDescent="0.25">
      <c r="A262" s="6"/>
      <c r="B262" s="6"/>
      <c r="C262" s="6">
        <v>253</v>
      </c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1:17" hidden="1" x14ac:dyDescent="0.25">
      <c r="A263" s="6"/>
      <c r="B263" s="6"/>
      <c r="C263" s="6">
        <v>254</v>
      </c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1:17" hidden="1" x14ac:dyDescent="0.25">
      <c r="A264" s="6"/>
      <c r="B264" s="6"/>
      <c r="C264" s="6">
        <v>255</v>
      </c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1:17" hidden="1" x14ac:dyDescent="0.25">
      <c r="A265" s="6"/>
      <c r="B265" s="6"/>
      <c r="C265" s="6">
        <v>256</v>
      </c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1:17" hidden="1" x14ac:dyDescent="0.25">
      <c r="A266" s="6"/>
      <c r="B266" s="6"/>
      <c r="C266" s="6">
        <v>258</v>
      </c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1:17" hidden="1" x14ac:dyDescent="0.25">
      <c r="A267" s="6"/>
      <c r="B267" s="6"/>
      <c r="C267" s="6">
        <v>259</v>
      </c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1:17" hidden="1" x14ac:dyDescent="0.25">
      <c r="A268" s="6"/>
      <c r="B268" s="6"/>
      <c r="C268" s="6">
        <v>260</v>
      </c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1:17" hidden="1" x14ac:dyDescent="0.25">
      <c r="A269" s="6"/>
      <c r="B269" s="6"/>
      <c r="C269" s="6">
        <v>261</v>
      </c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1:17" hidden="1" x14ac:dyDescent="0.25">
      <c r="A270" s="6"/>
      <c r="B270" s="6"/>
      <c r="C270" s="6">
        <v>262</v>
      </c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1:17" hidden="1" x14ac:dyDescent="0.25">
      <c r="A271" s="6"/>
      <c r="B271" s="6"/>
      <c r="C271" s="6">
        <v>263</v>
      </c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 hidden="1" x14ac:dyDescent="0.25">
      <c r="A272" s="6"/>
      <c r="B272" s="6"/>
      <c r="C272" s="6">
        <v>264</v>
      </c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1:17" hidden="1" x14ac:dyDescent="0.25">
      <c r="A273" s="6"/>
      <c r="B273" s="6"/>
      <c r="C273" s="6">
        <v>265</v>
      </c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1:17" hidden="1" x14ac:dyDescent="0.25">
      <c r="A274" s="6"/>
      <c r="B274" s="6"/>
      <c r="C274" s="6">
        <v>266</v>
      </c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1:17" hidden="1" x14ac:dyDescent="0.25">
      <c r="A275" s="6"/>
      <c r="B275" s="6"/>
      <c r="C275" s="6">
        <v>269</v>
      </c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1:17" hidden="1" x14ac:dyDescent="0.25">
      <c r="A276" s="6"/>
      <c r="B276" s="6"/>
      <c r="C276" s="6">
        <v>270</v>
      </c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1:17" hidden="1" x14ac:dyDescent="0.25">
      <c r="A277" s="6"/>
      <c r="B277" s="6"/>
      <c r="C277" s="6">
        <v>271</v>
      </c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1:17" hidden="1" x14ac:dyDescent="0.25">
      <c r="A278" s="6"/>
      <c r="B278" s="6"/>
      <c r="C278" s="6">
        <v>272</v>
      </c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1:17" hidden="1" x14ac:dyDescent="0.25">
      <c r="A279" s="6"/>
      <c r="B279" s="6"/>
      <c r="C279" s="6">
        <v>273</v>
      </c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1:17" hidden="1" x14ac:dyDescent="0.25">
      <c r="A280" s="6"/>
      <c r="B280" s="6"/>
      <c r="C280" s="6">
        <v>274</v>
      </c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1:17" hidden="1" x14ac:dyDescent="0.25">
      <c r="A281" s="6"/>
      <c r="B281" s="6"/>
      <c r="C281" s="6">
        <v>275</v>
      </c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1:17" hidden="1" x14ac:dyDescent="0.25">
      <c r="A282" s="6"/>
      <c r="B282" s="6"/>
      <c r="C282" s="6">
        <v>278</v>
      </c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1:17" hidden="1" x14ac:dyDescent="0.25">
      <c r="A283" s="6"/>
      <c r="B283" s="6"/>
      <c r="C283" s="6">
        <v>279</v>
      </c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1:17" hidden="1" x14ac:dyDescent="0.25">
      <c r="A284" s="6"/>
      <c r="B284" s="6"/>
      <c r="C284" s="6">
        <v>280</v>
      </c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1:17" hidden="1" x14ac:dyDescent="0.25">
      <c r="A285" s="6"/>
      <c r="B285" s="6"/>
      <c r="C285" s="6">
        <v>281</v>
      </c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1:17" hidden="1" x14ac:dyDescent="0.25">
      <c r="A286" s="6"/>
      <c r="B286" s="6"/>
      <c r="C286" s="6">
        <v>282</v>
      </c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1:17" hidden="1" x14ac:dyDescent="0.25">
      <c r="A287" s="6"/>
      <c r="B287" s="6"/>
      <c r="C287" s="6">
        <v>284</v>
      </c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1:17" hidden="1" x14ac:dyDescent="0.25">
      <c r="A288" s="6"/>
      <c r="B288" s="6"/>
      <c r="C288" s="6">
        <v>285</v>
      </c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1:17" hidden="1" x14ac:dyDescent="0.25">
      <c r="A289" s="6"/>
      <c r="B289" s="6"/>
      <c r="C289" s="6">
        <v>286</v>
      </c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1:17" hidden="1" x14ac:dyDescent="0.25">
      <c r="A290" s="6"/>
      <c r="B290" s="6"/>
      <c r="C290" s="6">
        <v>287</v>
      </c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1:17" hidden="1" x14ac:dyDescent="0.25">
      <c r="A291" s="6"/>
      <c r="B291" s="6"/>
      <c r="C291" s="6">
        <v>288</v>
      </c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1:17" hidden="1" x14ac:dyDescent="0.25">
      <c r="A292" s="6"/>
      <c r="B292" s="6"/>
      <c r="C292" s="6">
        <v>289</v>
      </c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1:17" hidden="1" x14ac:dyDescent="0.25">
      <c r="A293" s="6"/>
      <c r="B293" s="6"/>
      <c r="C293" s="6">
        <v>290</v>
      </c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1:17" hidden="1" x14ac:dyDescent="0.25">
      <c r="A294" s="6"/>
      <c r="B294" s="6"/>
      <c r="C294" s="6">
        <v>291</v>
      </c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1:17" hidden="1" x14ac:dyDescent="0.25">
      <c r="A295" s="6"/>
      <c r="B295" s="6"/>
      <c r="C295" s="6">
        <v>292</v>
      </c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1:17" hidden="1" x14ac:dyDescent="0.25">
      <c r="A296" s="6"/>
      <c r="B296" s="6"/>
      <c r="C296" s="6">
        <v>293</v>
      </c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1:17" hidden="1" x14ac:dyDescent="0.25">
      <c r="A297" s="6"/>
      <c r="B297" s="6"/>
      <c r="C297" s="6">
        <v>294</v>
      </c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1:17" hidden="1" x14ac:dyDescent="0.25">
      <c r="A298" s="6"/>
      <c r="B298" s="6"/>
      <c r="C298" s="6">
        <v>295</v>
      </c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1:17" hidden="1" x14ac:dyDescent="0.25">
      <c r="A299" s="6"/>
      <c r="B299" s="6"/>
      <c r="C299" s="6">
        <v>296</v>
      </c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1:17" hidden="1" x14ac:dyDescent="0.25">
      <c r="A300" s="6"/>
      <c r="B300" s="6"/>
      <c r="C300" s="6">
        <v>297</v>
      </c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1:17" hidden="1" x14ac:dyDescent="0.25">
      <c r="A301" s="6"/>
      <c r="B301" s="6"/>
      <c r="C301" s="6">
        <v>298</v>
      </c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1:17" hidden="1" x14ac:dyDescent="0.25">
      <c r="A302" s="6"/>
      <c r="B302" s="6"/>
      <c r="C302" s="6">
        <v>299</v>
      </c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1:17" hidden="1" x14ac:dyDescent="0.25">
      <c r="A303" s="6"/>
      <c r="B303" s="6"/>
      <c r="C303" s="6">
        <v>300</v>
      </c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1:17" hidden="1" x14ac:dyDescent="0.25">
      <c r="A304" s="6"/>
      <c r="B304" s="6"/>
      <c r="C304" s="6">
        <v>301</v>
      </c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1:17" hidden="1" x14ac:dyDescent="0.25">
      <c r="A305" s="6"/>
      <c r="B305" s="6"/>
      <c r="C305" s="6">
        <v>302</v>
      </c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1:17" hidden="1" x14ac:dyDescent="0.25">
      <c r="A306" s="6"/>
      <c r="B306" s="6"/>
      <c r="C306" s="6">
        <v>303</v>
      </c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1:17" hidden="1" x14ac:dyDescent="0.25">
      <c r="A307" s="6"/>
      <c r="B307" s="6"/>
      <c r="C307" s="6">
        <v>304</v>
      </c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1:17" hidden="1" x14ac:dyDescent="0.25">
      <c r="A308" s="6"/>
      <c r="B308" s="6"/>
      <c r="C308" s="6">
        <v>305</v>
      </c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1:17" hidden="1" x14ac:dyDescent="0.25">
      <c r="A309" s="6"/>
      <c r="B309" s="6"/>
      <c r="C309" s="6">
        <v>306</v>
      </c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1:17" hidden="1" x14ac:dyDescent="0.25">
      <c r="A310" s="6"/>
      <c r="B310" s="6"/>
      <c r="C310" s="6">
        <v>307</v>
      </c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1:17" hidden="1" x14ac:dyDescent="0.25">
      <c r="A311" s="6"/>
      <c r="B311" s="6"/>
      <c r="C311" s="6">
        <v>308</v>
      </c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1:17" hidden="1" x14ac:dyDescent="0.25">
      <c r="A312" s="6"/>
      <c r="B312" s="6"/>
      <c r="C312" s="6">
        <v>309</v>
      </c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1:17" hidden="1" x14ac:dyDescent="0.25">
      <c r="A313" s="6"/>
      <c r="B313" s="6"/>
      <c r="C313" s="6">
        <v>310</v>
      </c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1:17" hidden="1" x14ac:dyDescent="0.25">
      <c r="A314" s="6"/>
      <c r="B314" s="6"/>
      <c r="C314" s="6">
        <v>311</v>
      </c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1:17" hidden="1" x14ac:dyDescent="0.25">
      <c r="A315" s="6"/>
      <c r="B315" s="6"/>
      <c r="C315" s="6">
        <v>312</v>
      </c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1:17" hidden="1" x14ac:dyDescent="0.25">
      <c r="A316" s="6"/>
      <c r="B316" s="6"/>
      <c r="C316" s="6">
        <v>313</v>
      </c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1:17" hidden="1" x14ac:dyDescent="0.25">
      <c r="A317" s="6"/>
      <c r="B317" s="6"/>
      <c r="C317" s="6">
        <v>314</v>
      </c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1:17" hidden="1" x14ac:dyDescent="0.25">
      <c r="A318" s="6"/>
      <c r="B318" s="6"/>
      <c r="C318" s="6">
        <v>315</v>
      </c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1:17" hidden="1" x14ac:dyDescent="0.25">
      <c r="A319" s="6"/>
      <c r="B319" s="6"/>
      <c r="C319" s="6">
        <v>316</v>
      </c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1:17" hidden="1" x14ac:dyDescent="0.25">
      <c r="A320" s="6"/>
      <c r="B320" s="6"/>
      <c r="C320" s="6">
        <v>317</v>
      </c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1:17" hidden="1" x14ac:dyDescent="0.25">
      <c r="A321" s="6"/>
      <c r="B321" s="6"/>
      <c r="C321" s="6">
        <v>318</v>
      </c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1:17" hidden="1" x14ac:dyDescent="0.25">
      <c r="A322" s="6"/>
      <c r="B322" s="6"/>
      <c r="C322" s="6">
        <v>319</v>
      </c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1:17" hidden="1" x14ac:dyDescent="0.25">
      <c r="A323" s="6"/>
      <c r="B323" s="6"/>
      <c r="C323" s="6">
        <v>320</v>
      </c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1:17" hidden="1" x14ac:dyDescent="0.25">
      <c r="A324" s="6"/>
      <c r="B324" s="6"/>
      <c r="C324" s="6">
        <v>321</v>
      </c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1:17" hidden="1" x14ac:dyDescent="0.25">
      <c r="A325" s="6"/>
      <c r="B325" s="6"/>
      <c r="C325" s="6">
        <v>322</v>
      </c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1:17" hidden="1" x14ac:dyDescent="0.25">
      <c r="A326" s="6"/>
      <c r="B326" s="6"/>
      <c r="C326" s="6">
        <v>323</v>
      </c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1:17" hidden="1" x14ac:dyDescent="0.25">
      <c r="A327" s="6"/>
      <c r="B327" s="6"/>
      <c r="C327" s="6">
        <v>324</v>
      </c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1:17" hidden="1" x14ac:dyDescent="0.25">
      <c r="A328" s="6"/>
      <c r="B328" s="6"/>
      <c r="C328" s="6">
        <v>325</v>
      </c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1:17" hidden="1" x14ac:dyDescent="0.25">
      <c r="A329" s="6"/>
      <c r="B329" s="6"/>
      <c r="C329" s="6">
        <v>326</v>
      </c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1:17" hidden="1" x14ac:dyDescent="0.25">
      <c r="A330" s="6"/>
      <c r="B330" s="6"/>
      <c r="C330" s="6">
        <v>327</v>
      </c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1:17" hidden="1" x14ac:dyDescent="0.25">
      <c r="A331" s="6"/>
      <c r="B331" s="6"/>
      <c r="C331" s="6">
        <v>328</v>
      </c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1:17" hidden="1" x14ac:dyDescent="0.25">
      <c r="A332" s="6"/>
      <c r="B332" s="6"/>
      <c r="C332" s="6">
        <v>329</v>
      </c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1:17" hidden="1" x14ac:dyDescent="0.25">
      <c r="A333" s="6"/>
      <c r="B333" s="6"/>
      <c r="C333" s="6">
        <v>330</v>
      </c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1:17" hidden="1" x14ac:dyDescent="0.25">
      <c r="A334" s="6"/>
      <c r="B334" s="6"/>
      <c r="C334" s="6">
        <v>331</v>
      </c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1:17" hidden="1" x14ac:dyDescent="0.25">
      <c r="A335" s="6"/>
      <c r="B335" s="6"/>
      <c r="C335" s="6">
        <v>332</v>
      </c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1:17" hidden="1" x14ac:dyDescent="0.25">
      <c r="A336" s="6"/>
      <c r="B336" s="6"/>
      <c r="C336" s="6">
        <v>333</v>
      </c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1:17" hidden="1" x14ac:dyDescent="0.25">
      <c r="A337" s="6"/>
      <c r="B337" s="6"/>
      <c r="C337" s="6">
        <v>334</v>
      </c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1:17" hidden="1" x14ac:dyDescent="0.25">
      <c r="A338" s="6"/>
      <c r="B338" s="6"/>
      <c r="C338" s="6">
        <v>335</v>
      </c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1:17" hidden="1" x14ac:dyDescent="0.25">
      <c r="A339" s="6"/>
      <c r="B339" s="6"/>
      <c r="C339" s="6">
        <v>336</v>
      </c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1:17" hidden="1" x14ac:dyDescent="0.25">
      <c r="A340" s="6"/>
      <c r="B340" s="6"/>
      <c r="C340" s="6">
        <v>337</v>
      </c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1:17" hidden="1" x14ac:dyDescent="0.25">
      <c r="A341" s="6"/>
      <c r="B341" s="6"/>
      <c r="C341" s="6">
        <v>338</v>
      </c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1:17" hidden="1" x14ac:dyDescent="0.25">
      <c r="A342" s="6"/>
      <c r="B342" s="6"/>
      <c r="C342" s="6">
        <v>339</v>
      </c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1:17" hidden="1" x14ac:dyDescent="0.25">
      <c r="A343" s="6"/>
      <c r="B343" s="6"/>
      <c r="C343" s="6">
        <v>340</v>
      </c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1:17" hidden="1" x14ac:dyDescent="0.25">
      <c r="A344" s="6"/>
      <c r="B344" s="6"/>
      <c r="C344" s="6">
        <v>341</v>
      </c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1:17" hidden="1" x14ac:dyDescent="0.25">
      <c r="A345" s="6"/>
      <c r="B345" s="6"/>
      <c r="C345" s="6">
        <v>342</v>
      </c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1:17" hidden="1" x14ac:dyDescent="0.25">
      <c r="A346" s="6"/>
      <c r="B346" s="6"/>
      <c r="C346" s="6">
        <v>343</v>
      </c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1:17" hidden="1" x14ac:dyDescent="0.25">
      <c r="A347" s="6"/>
      <c r="B347" s="6"/>
      <c r="C347" s="6">
        <v>344</v>
      </c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1:17" hidden="1" x14ac:dyDescent="0.25">
      <c r="A348" s="6"/>
      <c r="B348" s="6"/>
      <c r="C348" s="6">
        <v>345</v>
      </c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1:17" hidden="1" x14ac:dyDescent="0.25">
      <c r="A349" s="6"/>
      <c r="B349" s="6"/>
      <c r="C349" s="6">
        <v>346</v>
      </c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1:17" hidden="1" x14ac:dyDescent="0.25">
      <c r="A350" s="6"/>
      <c r="B350" s="6"/>
      <c r="C350" s="6">
        <v>347</v>
      </c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1:17" x14ac:dyDescent="0.25">
      <c r="J351" s="8"/>
      <c r="K351" s="8"/>
    </row>
  </sheetData>
  <autoFilter ref="A8:S350">
    <filterColumn colId="3">
      <filters>
        <filter val="-1119,75"/>
        <filter val="-1179,22"/>
        <filter val="-1209,26"/>
        <filter val="-13,79"/>
        <filter val="-147,21"/>
        <filter val="-23397,55"/>
        <filter val="-26,02"/>
        <filter val="-2622,74"/>
        <filter val="-2653,26"/>
        <filter val="-287,80"/>
        <filter val="-3166,14"/>
        <filter val="-34,45"/>
        <filter val="-34,97"/>
        <filter val="-37580,00"/>
        <filter val="-485,01"/>
        <filter val="-5,21"/>
        <filter val="-52,57"/>
        <filter val="-566,09"/>
        <filter val="846,73"/>
        <filter val="-998,01"/>
      </filters>
    </filterColumn>
    <sortState ref="A9:S154">
      <sortCondition ref="C8:C350"/>
    </sortState>
  </autoFilter>
  <mergeCells count="3">
    <mergeCell ref="A1:K1"/>
    <mergeCell ref="A7:E7"/>
    <mergeCell ref="F7:Q7"/>
  </mergeCells>
  <conditionalFormatting sqref="D9">
    <cfRule type="cellIs" dxfId="2" priority="3" operator="lessThan">
      <formula>0</formula>
    </cfRule>
  </conditionalFormatting>
  <conditionalFormatting sqref="D10 D17:D154">
    <cfRule type="cellIs" dxfId="1" priority="2" operator="lessThan">
      <formula>0</formula>
    </cfRule>
  </conditionalFormatting>
  <conditionalFormatting sqref="D11:D16">
    <cfRule type="cellIs" dxfId="0" priority="1" operator="lessThan">
      <formula>0</formula>
    </cfRule>
  </conditionalFormatting>
  <hyperlinks>
    <hyperlink ref="F8" location="янв.14!A1" display="янв.14!A1"/>
    <hyperlink ref="G8" location="фев.14!A1" display="фев.14!A1"/>
    <hyperlink ref="H8" location="мар.14!A1" display="мар.14!A1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95"/>
  <sheetViews>
    <sheetView topLeftCell="A5" workbookViewId="0">
      <selection activeCell="A3" sqref="A3:L3"/>
    </sheetView>
  </sheetViews>
  <sheetFormatPr defaultRowHeight="15" x14ac:dyDescent="0.25"/>
  <cols>
    <col min="2" max="2" width="21" bestFit="1" customWidth="1"/>
    <col min="4" max="4" width="11.5703125" bestFit="1" customWidth="1"/>
    <col min="6" max="6" width="9.85546875" bestFit="1" customWidth="1"/>
    <col min="8" max="8" width="11.85546875" customWidth="1"/>
    <col min="9" max="9" width="11.5703125" bestFit="1" customWidth="1"/>
    <col min="10" max="10" width="12.28515625" customWidth="1"/>
    <col min="11" max="11" width="9.85546875" customWidth="1"/>
    <col min="12" max="12" width="12.42578125" customWidth="1"/>
    <col min="13" max="13" width="10.85546875" customWidth="1"/>
    <col min="14" max="14" width="9.85546875" customWidth="1"/>
    <col min="17" max="17" width="10.85546875" customWidth="1"/>
  </cols>
  <sheetData>
    <row r="1" spans="1:14" x14ac:dyDescent="0.25">
      <c r="A1" s="77" t="s">
        <v>76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4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4" ht="18.75" x14ac:dyDescent="0.3">
      <c r="A3" s="78" t="s">
        <v>78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4" x14ac:dyDescent="0.25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</row>
    <row r="5" spans="1:14" ht="15" customHeight="1" x14ac:dyDescent="0.25">
      <c r="A5" s="79" t="s">
        <v>57</v>
      </c>
      <c r="B5" s="85" t="s">
        <v>3</v>
      </c>
      <c r="C5" s="79" t="s">
        <v>58</v>
      </c>
      <c r="D5" s="79" t="s">
        <v>59</v>
      </c>
      <c r="E5" s="79"/>
      <c r="F5" s="79"/>
      <c r="G5" s="79"/>
      <c r="H5" s="79"/>
      <c r="I5" s="81" t="s">
        <v>11</v>
      </c>
      <c r="J5" s="87" t="s">
        <v>49</v>
      </c>
      <c r="K5" s="87" t="s">
        <v>52</v>
      </c>
      <c r="L5" s="81" t="s">
        <v>60</v>
      </c>
    </row>
    <row r="6" spans="1:14" ht="45" customHeight="1" x14ac:dyDescent="0.25">
      <c r="A6" s="79"/>
      <c r="B6" s="86"/>
      <c r="C6" s="79"/>
      <c r="D6" s="25" t="s">
        <v>61</v>
      </c>
      <c r="E6" s="25" t="s">
        <v>62</v>
      </c>
      <c r="F6" s="6" t="s">
        <v>63</v>
      </c>
      <c r="G6" s="25" t="s">
        <v>44</v>
      </c>
      <c r="H6" s="25" t="s">
        <v>64</v>
      </c>
      <c r="I6" s="81"/>
      <c r="J6" s="88"/>
      <c r="K6" s="88"/>
      <c r="L6" s="81"/>
    </row>
    <row r="7" spans="1:14" x14ac:dyDescent="0.25">
      <c r="A7" s="24">
        <v>10</v>
      </c>
      <c r="B7" s="24" t="str">
        <f>СВОД_2014!B10</f>
        <v>Иванов И (Пламенов)</v>
      </c>
      <c r="C7" s="29">
        <v>1</v>
      </c>
      <c r="D7" s="27">
        <f>дек.13!E7</f>
        <v>16.88</v>
      </c>
      <c r="E7" s="6">
        <v>43.05</v>
      </c>
      <c r="F7" s="27">
        <f>E7-D7</f>
        <v>26.169999999999998</v>
      </c>
      <c r="G7" s="27">
        <v>4.01</v>
      </c>
      <c r="H7" s="27">
        <f t="shared" ref="H7:H27" si="0">G7*F7</f>
        <v>104.94169999999998</v>
      </c>
      <c r="I7" s="13"/>
      <c r="J7" s="6"/>
      <c r="K7" s="6"/>
      <c r="L7" s="27">
        <f>дек.13!L7+янв.14!I7-янв.14!H7</f>
        <v>-169.42249999999996</v>
      </c>
    </row>
    <row r="8" spans="1:14" x14ac:dyDescent="0.25">
      <c r="A8" s="24">
        <v>13</v>
      </c>
      <c r="B8" s="24" t="str">
        <f>СВОД_2014!B12</f>
        <v>Чащев А.В.</v>
      </c>
      <c r="C8" s="29">
        <v>4</v>
      </c>
      <c r="D8" s="27">
        <f>дек.13!E8</f>
        <v>8.76</v>
      </c>
      <c r="E8" s="6">
        <v>8.76</v>
      </c>
      <c r="F8" s="27">
        <f t="shared" ref="F8:F27" si="1">E8-D8</f>
        <v>0</v>
      </c>
      <c r="G8" s="27">
        <v>4.01</v>
      </c>
      <c r="H8" s="27">
        <f t="shared" si="0"/>
        <v>0</v>
      </c>
      <c r="I8" s="13"/>
      <c r="J8" s="6"/>
      <c r="K8" s="6"/>
      <c r="L8" s="27">
        <f>дек.13!L8+янв.14!I8-янв.14!H8</f>
        <v>-26.024899999999999</v>
      </c>
    </row>
    <row r="9" spans="1:14" x14ac:dyDescent="0.25">
      <c r="A9" s="24">
        <v>12</v>
      </c>
      <c r="B9" s="24" t="str">
        <f>СВОД_2014!B13</f>
        <v>Рашитова А.Р</v>
      </c>
      <c r="C9" s="29">
        <v>12</v>
      </c>
      <c r="D9" s="27">
        <f>дек.13!E9</f>
        <v>295.16000000000003</v>
      </c>
      <c r="E9" s="6">
        <v>295.16000000000003</v>
      </c>
      <c r="F9" s="27">
        <f t="shared" si="1"/>
        <v>0</v>
      </c>
      <c r="G9" s="27">
        <v>4.01</v>
      </c>
      <c r="H9" s="27">
        <f t="shared" si="0"/>
        <v>0</v>
      </c>
      <c r="I9" s="13"/>
      <c r="J9" s="6"/>
      <c r="K9" s="6"/>
      <c r="L9" s="27">
        <f>дек.13!L9+янв.14!I9-янв.14!H9</f>
        <v>-1179.2207000000001</v>
      </c>
    </row>
    <row r="10" spans="1:14" ht="18.75" x14ac:dyDescent="0.3">
      <c r="A10" s="24">
        <v>11</v>
      </c>
      <c r="B10" s="24" t="str">
        <f>СВОД_2014!B14</f>
        <v>Кучумова И.А.</v>
      </c>
      <c r="C10" s="29">
        <v>13</v>
      </c>
      <c r="D10" s="27">
        <f>дек.13!E10</f>
        <v>3.82</v>
      </c>
      <c r="E10" s="6">
        <v>3.82</v>
      </c>
      <c r="F10" s="27">
        <f t="shared" si="1"/>
        <v>0</v>
      </c>
      <c r="G10" s="27">
        <v>4.01</v>
      </c>
      <c r="H10" s="27">
        <f t="shared" si="0"/>
        <v>0</v>
      </c>
      <c r="I10" s="13"/>
      <c r="J10" s="6"/>
      <c r="K10" s="6"/>
      <c r="L10" s="27">
        <f>дек.13!L10+янв.14!I10-янв.14!H10</f>
        <v>-3.3683999999999994</v>
      </c>
      <c r="N10" s="63"/>
    </row>
    <row r="11" spans="1:14" x14ac:dyDescent="0.25">
      <c r="A11" s="24">
        <v>17</v>
      </c>
      <c r="B11" s="24" t="str">
        <f>СВОД_2014!B15</f>
        <v>Розанов А.В.</v>
      </c>
      <c r="C11" s="24">
        <v>20</v>
      </c>
      <c r="D11" s="27">
        <v>0</v>
      </c>
      <c r="E11" s="6">
        <v>248.88</v>
      </c>
      <c r="F11" s="27">
        <f t="shared" si="1"/>
        <v>248.88</v>
      </c>
      <c r="G11" s="27">
        <v>4.01</v>
      </c>
      <c r="H11" s="27">
        <f t="shared" si="0"/>
        <v>998.00879999999995</v>
      </c>
      <c r="I11" s="13"/>
      <c r="J11" s="6"/>
      <c r="K11" s="6"/>
      <c r="L11" s="27">
        <f>I11-H11</f>
        <v>-998.00879999999995</v>
      </c>
    </row>
    <row r="12" spans="1:14" x14ac:dyDescent="0.25">
      <c r="A12" s="24">
        <v>7</v>
      </c>
      <c r="B12" s="24" t="str">
        <f>СВОД_2014!B16</f>
        <v>Мерзлякова Н.В.</v>
      </c>
      <c r="C12" s="29">
        <v>25</v>
      </c>
      <c r="D12" s="27">
        <f>дек.13!E11</f>
        <v>645.1</v>
      </c>
      <c r="E12" s="6">
        <v>654.4</v>
      </c>
      <c r="F12" s="27">
        <f t="shared" si="1"/>
        <v>9.2999999999999545</v>
      </c>
      <c r="G12" s="27">
        <v>4.01</v>
      </c>
      <c r="H12" s="27">
        <f t="shared" si="0"/>
        <v>37.292999999999815</v>
      </c>
      <c r="I12" s="13"/>
      <c r="J12" s="6"/>
      <c r="K12" s="6"/>
      <c r="L12" s="27">
        <f>дек.13!L11+янв.14!I12-янв.14!H12</f>
        <v>-2614.1991999999996</v>
      </c>
    </row>
    <row r="13" spans="1:14" x14ac:dyDescent="0.25">
      <c r="A13" s="24">
        <v>19</v>
      </c>
      <c r="B13" s="24" t="str">
        <f>СВОД_2014!B21</f>
        <v>Кудрявцев С.Н.</v>
      </c>
      <c r="C13" s="24">
        <v>40</v>
      </c>
      <c r="D13" s="27">
        <v>0</v>
      </c>
      <c r="E13" s="6">
        <v>1.75</v>
      </c>
      <c r="F13" s="27">
        <f t="shared" si="1"/>
        <v>1.75</v>
      </c>
      <c r="G13" s="27">
        <v>4.01</v>
      </c>
      <c r="H13" s="27">
        <f t="shared" si="0"/>
        <v>7.0175000000000001</v>
      </c>
      <c r="I13" s="13"/>
      <c r="J13" s="6"/>
      <c r="K13" s="6"/>
      <c r="L13" s="27">
        <f>I13-H13</f>
        <v>-7.0175000000000001</v>
      </c>
    </row>
    <row r="14" spans="1:14" x14ac:dyDescent="0.25">
      <c r="A14" s="24">
        <v>6</v>
      </c>
      <c r="B14" s="24" t="str">
        <f>СВОД_2014!B24</f>
        <v>Мещерякова О.В</v>
      </c>
      <c r="C14" s="29">
        <v>57</v>
      </c>
      <c r="D14" s="27">
        <f>дек.13!E12</f>
        <v>4.16</v>
      </c>
      <c r="E14" s="6">
        <v>4.16</v>
      </c>
      <c r="F14" s="27">
        <f t="shared" si="1"/>
        <v>0</v>
      </c>
      <c r="G14" s="27">
        <v>4.01</v>
      </c>
      <c r="H14" s="27">
        <f t="shared" si="0"/>
        <v>0</v>
      </c>
      <c r="I14" s="13"/>
      <c r="J14" s="6"/>
      <c r="K14" s="6"/>
      <c r="L14" s="27">
        <f>дек.13!L12+янв.14!I14-янв.14!H14</f>
        <v>-13.794400000000001</v>
      </c>
    </row>
    <row r="15" spans="1:14" x14ac:dyDescent="0.25">
      <c r="A15" s="24">
        <v>9</v>
      </c>
      <c r="B15" s="24" t="str">
        <f>СВОД_2014!B28</f>
        <v>Галанин В.И.</v>
      </c>
      <c r="C15" s="29">
        <v>69</v>
      </c>
      <c r="D15" s="27">
        <f>дек.13!E13</f>
        <v>3078.01</v>
      </c>
      <c r="E15" s="6">
        <v>4345.24</v>
      </c>
      <c r="F15" s="27">
        <f t="shared" si="1"/>
        <v>1267.2299999999996</v>
      </c>
      <c r="G15" s="27">
        <v>4.01</v>
      </c>
      <c r="H15" s="27">
        <f t="shared" si="0"/>
        <v>5081.5922999999984</v>
      </c>
      <c r="I15" s="13">
        <v>4010</v>
      </c>
      <c r="J15" s="6" t="s">
        <v>80</v>
      </c>
      <c r="K15" s="23">
        <v>41648</v>
      </c>
      <c r="L15" s="27">
        <f>дек.13!L13+янв.14!I15-янв.14!H15</f>
        <v>-7797.0038999999988</v>
      </c>
    </row>
    <row r="16" spans="1:14" x14ac:dyDescent="0.25">
      <c r="A16" s="24">
        <v>8</v>
      </c>
      <c r="B16" s="24" t="str">
        <f>СВОД_2014!B29</f>
        <v>Смолякова С.Б.</v>
      </c>
      <c r="C16" s="29">
        <v>70</v>
      </c>
      <c r="D16" s="27">
        <f>дек.13!E14</f>
        <v>537.70000000000005</v>
      </c>
      <c r="E16" s="6">
        <v>627.76</v>
      </c>
      <c r="F16" s="27">
        <f t="shared" si="1"/>
        <v>90.059999999999945</v>
      </c>
      <c r="G16" s="27">
        <v>4.01</v>
      </c>
      <c r="H16" s="27">
        <f t="shared" si="0"/>
        <v>361.14059999999978</v>
      </c>
      <c r="I16" s="13"/>
      <c r="J16" s="6"/>
      <c r="K16" s="6"/>
      <c r="L16" s="27">
        <f>дек.13!L14+янв.14!I16-янв.14!H16</f>
        <v>-2513.6283999999996</v>
      </c>
    </row>
    <row r="17" spans="1:12" x14ac:dyDescent="0.25">
      <c r="A17" s="24">
        <v>16</v>
      </c>
      <c r="B17" s="24" t="str">
        <f>СВОД_2014!B30</f>
        <v>Борисов А.В. (72)</v>
      </c>
      <c r="C17" s="29">
        <v>71</v>
      </c>
      <c r="D17" s="27">
        <f>дек.13!E15</f>
        <v>899.86</v>
      </c>
      <c r="E17" s="6">
        <v>1055.51</v>
      </c>
      <c r="F17" s="27">
        <f t="shared" si="1"/>
        <v>155.64999999999998</v>
      </c>
      <c r="G17" s="27">
        <v>4.01</v>
      </c>
      <c r="H17" s="27">
        <f t="shared" si="0"/>
        <v>624.15649999999982</v>
      </c>
      <c r="I17" s="13">
        <v>2807</v>
      </c>
      <c r="J17" s="6" t="s">
        <v>79</v>
      </c>
      <c r="K17" s="23">
        <v>41648</v>
      </c>
      <c r="L17" s="27">
        <f>дек.13!L15+янв.14!I17-янв.14!H17</f>
        <v>-1423.7905999999996</v>
      </c>
    </row>
    <row r="18" spans="1:12" x14ac:dyDescent="0.25">
      <c r="A18" s="24">
        <v>15</v>
      </c>
      <c r="B18" s="24" t="str">
        <f>СВОД_2014!B33</f>
        <v>Погребняк В.В.</v>
      </c>
      <c r="C18" s="29">
        <v>76</v>
      </c>
      <c r="D18" s="27">
        <f>дек.13!E16</f>
        <v>9.43</v>
      </c>
      <c r="E18" s="6">
        <v>9.43</v>
      </c>
      <c r="F18" s="27">
        <f t="shared" si="1"/>
        <v>0</v>
      </c>
      <c r="G18" s="27">
        <v>4.01</v>
      </c>
      <c r="H18" s="27">
        <f t="shared" si="0"/>
        <v>0</v>
      </c>
      <c r="I18" s="13"/>
      <c r="J18" s="6"/>
      <c r="K18" s="6"/>
      <c r="L18" s="27">
        <f>дек.13!L16+янв.14!I18-янв.14!H18</f>
        <v>-34.967199999999991</v>
      </c>
    </row>
    <row r="19" spans="1:12" x14ac:dyDescent="0.25">
      <c r="A19" s="24">
        <v>14</v>
      </c>
      <c r="B19" s="24" t="str">
        <f>СВОД_2014!B35</f>
        <v>Федорова И.Н. (78)</v>
      </c>
      <c r="C19" s="29">
        <v>79</v>
      </c>
      <c r="D19" s="27">
        <f>дек.13!E17</f>
        <v>109.84</v>
      </c>
      <c r="E19" s="6">
        <v>118.55</v>
      </c>
      <c r="F19" s="27">
        <f t="shared" si="1"/>
        <v>8.7099999999999937</v>
      </c>
      <c r="G19" s="27">
        <v>4.01</v>
      </c>
      <c r="H19" s="27">
        <f t="shared" si="0"/>
        <v>34.927099999999975</v>
      </c>
      <c r="I19" s="13"/>
      <c r="J19" s="6"/>
      <c r="K19" s="6"/>
      <c r="L19" s="27">
        <f>дек.13!L17+янв.14!I19-янв.14!H19</f>
        <v>-466.32289999999995</v>
      </c>
    </row>
    <row r="20" spans="1:12" x14ac:dyDescent="0.25">
      <c r="A20" s="24">
        <v>2</v>
      </c>
      <c r="B20" s="24" t="str">
        <f>СВОД_2014!B38</f>
        <v>Кравцов Е.А.</v>
      </c>
      <c r="C20" s="26">
        <v>85</v>
      </c>
      <c r="D20" s="27">
        <f>дек.13!E18</f>
        <v>13.08</v>
      </c>
      <c r="E20" s="6">
        <v>13.08</v>
      </c>
      <c r="F20" s="27">
        <f t="shared" si="1"/>
        <v>0</v>
      </c>
      <c r="G20" s="27">
        <v>4.01</v>
      </c>
      <c r="H20" s="27">
        <f t="shared" si="0"/>
        <v>0</v>
      </c>
      <c r="I20" s="13"/>
      <c r="J20" s="6"/>
      <c r="K20" s="6"/>
      <c r="L20" s="27">
        <f>дек.13!L18+янв.14!I20-янв.14!H20</f>
        <v>-49.483399999999996</v>
      </c>
    </row>
    <row r="21" spans="1:12" x14ac:dyDescent="0.25">
      <c r="A21" s="24">
        <f>1</f>
        <v>1</v>
      </c>
      <c r="B21" s="24" t="str">
        <f>СВОД_2014!B42</f>
        <v>Половинко Н.В.</v>
      </c>
      <c r="C21" s="26">
        <v>89</v>
      </c>
      <c r="D21" s="27">
        <f>дек.13!E19</f>
        <v>660.1</v>
      </c>
      <c r="E21" s="6">
        <v>660.1</v>
      </c>
      <c r="F21" s="27">
        <f t="shared" si="1"/>
        <v>0</v>
      </c>
      <c r="G21" s="27">
        <v>4.01</v>
      </c>
      <c r="H21" s="27">
        <f t="shared" si="0"/>
        <v>0</v>
      </c>
      <c r="I21" s="13"/>
      <c r="J21" s="6"/>
      <c r="K21" s="6"/>
      <c r="L21" s="27">
        <f>дек.13!L19+янв.14!I21-янв.14!H21</f>
        <v>-2643.7127999999998</v>
      </c>
    </row>
    <row r="22" spans="1:12" x14ac:dyDescent="0.25">
      <c r="A22" s="24">
        <v>5</v>
      </c>
      <c r="B22" s="24" t="str">
        <f>СВОД_2014!B49</f>
        <v>Мальцева Н.В.</v>
      </c>
      <c r="C22" s="28">
        <v>116</v>
      </c>
      <c r="D22" s="27">
        <f>дек.13!E20</f>
        <v>5506.09</v>
      </c>
      <c r="E22" s="6">
        <v>7185.26</v>
      </c>
      <c r="F22" s="27">
        <f t="shared" si="1"/>
        <v>1679.17</v>
      </c>
      <c r="G22" s="27">
        <v>4.01</v>
      </c>
      <c r="H22" s="27">
        <f t="shared" si="0"/>
        <v>6733.4717000000001</v>
      </c>
      <c r="I22" s="13"/>
      <c r="J22" s="6"/>
      <c r="K22" s="6"/>
      <c r="L22" s="27">
        <f>дек.13!L20+янв.14!I22-янв.14!H22</f>
        <v>-28809.203399999999</v>
      </c>
    </row>
    <row r="23" spans="1:12" x14ac:dyDescent="0.25">
      <c r="A23" s="24">
        <v>4</v>
      </c>
      <c r="B23" s="24" t="str">
        <f>СВОД_2014!B57</f>
        <v>Когут Ю.Б.</v>
      </c>
      <c r="C23" s="26">
        <v>138</v>
      </c>
      <c r="D23" s="27">
        <f>дек.13!E21</f>
        <v>37.5</v>
      </c>
      <c r="E23" s="6">
        <v>37.5</v>
      </c>
      <c r="F23" s="27">
        <f t="shared" si="1"/>
        <v>0</v>
      </c>
      <c r="G23" s="27">
        <v>4.01</v>
      </c>
      <c r="H23" s="27">
        <f t="shared" si="0"/>
        <v>0</v>
      </c>
      <c r="I23" s="13"/>
      <c r="J23" s="6"/>
      <c r="K23" s="6"/>
      <c r="L23" s="27">
        <f>дек.13!L21+янв.14!I23-янв.14!H23</f>
        <v>-147.2071</v>
      </c>
    </row>
    <row r="24" spans="1:12" x14ac:dyDescent="0.25">
      <c r="A24" s="24">
        <v>18</v>
      </c>
      <c r="B24" s="24" t="str">
        <f>СВОД_2014!B58</f>
        <v>Корнейчук С.В.</v>
      </c>
      <c r="C24" s="24">
        <v>140</v>
      </c>
      <c r="D24" s="27">
        <v>0</v>
      </c>
      <c r="E24" s="6">
        <v>1.3</v>
      </c>
      <c r="F24" s="27">
        <f t="shared" si="1"/>
        <v>1.3</v>
      </c>
      <c r="G24" s="27">
        <v>4.01</v>
      </c>
      <c r="H24" s="27">
        <f t="shared" si="0"/>
        <v>5.2130000000000001</v>
      </c>
      <c r="I24" s="13"/>
      <c r="J24" s="6"/>
      <c r="K24" s="6"/>
      <c r="L24" s="27">
        <f>I24-H24</f>
        <v>-5.2130000000000001</v>
      </c>
    </row>
    <row r="25" spans="1:12" x14ac:dyDescent="0.25">
      <c r="A25" s="24">
        <v>3</v>
      </c>
      <c r="B25" s="24" t="str">
        <f>СВОД_2014!B70</f>
        <v>Красовский А.А.</v>
      </c>
      <c r="C25" s="26">
        <v>172</v>
      </c>
      <c r="D25" s="27">
        <f>дек.13!E22</f>
        <v>74.239999999999995</v>
      </c>
      <c r="E25" s="6">
        <v>74.239999999999995</v>
      </c>
      <c r="F25" s="27">
        <f t="shared" si="1"/>
        <v>0</v>
      </c>
      <c r="G25" s="27">
        <v>4.01</v>
      </c>
      <c r="H25" s="27">
        <f t="shared" si="0"/>
        <v>0</v>
      </c>
      <c r="I25" s="13"/>
      <c r="J25" s="6"/>
      <c r="K25" s="6"/>
      <c r="L25" s="27">
        <f>дек.13!L22+янв.14!I25-янв.14!H25</f>
        <v>-287.79769999999996</v>
      </c>
    </row>
    <row r="26" spans="1:12" x14ac:dyDescent="0.25">
      <c r="A26" s="24">
        <v>20</v>
      </c>
      <c r="B26" s="24" t="str">
        <f>СВОД_2014!B93</f>
        <v>Беспалов В.Ф.</v>
      </c>
      <c r="C26" s="24">
        <v>173</v>
      </c>
      <c r="D26" s="27">
        <v>0</v>
      </c>
      <c r="E26" s="6">
        <v>1.54</v>
      </c>
      <c r="F26" s="27">
        <f t="shared" si="1"/>
        <v>1.54</v>
      </c>
      <c r="G26" s="27">
        <v>4.01</v>
      </c>
      <c r="H26" s="27">
        <f t="shared" si="0"/>
        <v>6.1753999999999998</v>
      </c>
      <c r="I26" s="13"/>
      <c r="J26" s="6"/>
      <c r="K26" s="6"/>
      <c r="L26" s="27">
        <f>I26-H26</f>
        <v>-6.1753999999999998</v>
      </c>
    </row>
    <row r="27" spans="1:12" x14ac:dyDescent="0.25">
      <c r="A27" s="24">
        <v>21</v>
      </c>
      <c r="B27" s="6" t="s">
        <v>69</v>
      </c>
      <c r="C27" s="6"/>
      <c r="D27" s="6"/>
      <c r="E27" s="6">
        <v>3834.4</v>
      </c>
      <c r="F27" s="27">
        <f t="shared" si="1"/>
        <v>3834.4</v>
      </c>
      <c r="G27" s="6">
        <v>4.01</v>
      </c>
      <c r="H27" s="27">
        <f t="shared" si="0"/>
        <v>15375.944</v>
      </c>
      <c r="I27" s="13"/>
      <c r="J27" s="6"/>
      <c r="K27" s="6"/>
      <c r="L27" s="27"/>
    </row>
    <row r="28" spans="1:12" x14ac:dyDescent="0.25">
      <c r="H28">
        <v>29370.880000000001</v>
      </c>
      <c r="I28" s="9">
        <f>SUM(I7:I27)</f>
        <v>6817</v>
      </c>
    </row>
    <row r="76" spans="1:12" x14ac:dyDescent="0.25">
      <c r="A76" s="30"/>
      <c r="B76" s="30"/>
      <c r="C76" s="7"/>
      <c r="D76" s="7"/>
      <c r="E76" s="7"/>
      <c r="F76" s="7"/>
    </row>
    <row r="77" spans="1:12" x14ac:dyDescent="0.25">
      <c r="A77" s="30"/>
      <c r="B77" s="30"/>
      <c r="C77" s="7"/>
      <c r="D77" s="7"/>
      <c r="E77" s="7"/>
      <c r="F77" s="7"/>
    </row>
    <row r="78" spans="1:12" x14ac:dyDescent="0.25">
      <c r="A78" s="30"/>
      <c r="B78" s="30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2" x14ac:dyDescent="0.25">
      <c r="A79" s="30"/>
      <c r="B79" s="30"/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 x14ac:dyDescent="0.25">
      <c r="A80" s="7"/>
      <c r="B80" s="7"/>
      <c r="C80" s="31"/>
      <c r="D80" s="32"/>
      <c r="E80" s="32"/>
      <c r="F80" s="33"/>
      <c r="G80" s="7"/>
      <c r="H80" s="7"/>
      <c r="I80" s="7"/>
      <c r="J80" s="7"/>
      <c r="K80" s="7"/>
      <c r="L80" s="7"/>
    </row>
    <row r="81" spans="1:12" x14ac:dyDescent="0.25">
      <c r="A81" s="7"/>
      <c r="B81" s="7"/>
      <c r="C81" s="33"/>
      <c r="D81" s="33"/>
      <c r="E81" s="33"/>
      <c r="F81" s="33"/>
      <c r="G81" s="7"/>
      <c r="H81" s="7"/>
      <c r="I81" s="7"/>
      <c r="J81" s="7"/>
      <c r="K81" s="7"/>
      <c r="L81" s="7"/>
    </row>
    <row r="82" spans="1:12" x14ac:dyDescent="0.25">
      <c r="C82" s="34"/>
      <c r="D82" s="34"/>
      <c r="E82" s="34"/>
      <c r="F82" s="34"/>
    </row>
    <row r="83" spans="1:12" x14ac:dyDescent="0.25">
      <c r="C83" s="34"/>
      <c r="D83" s="34"/>
      <c r="E83" s="34"/>
      <c r="F83" s="34"/>
    </row>
    <row r="84" spans="1:12" x14ac:dyDescent="0.25">
      <c r="C84" s="34"/>
      <c r="D84" s="34"/>
      <c r="E84" s="34"/>
      <c r="F84" s="34"/>
    </row>
    <row r="85" spans="1:12" x14ac:dyDescent="0.25">
      <c r="C85" s="34"/>
      <c r="D85" s="34"/>
      <c r="E85" s="34"/>
      <c r="F85" s="34"/>
    </row>
    <row r="86" spans="1:12" x14ac:dyDescent="0.25">
      <c r="C86" s="34"/>
      <c r="D86" s="34"/>
      <c r="E86" s="34"/>
      <c r="F86" s="34"/>
    </row>
    <row r="87" spans="1:12" x14ac:dyDescent="0.25">
      <c r="C87" s="34"/>
      <c r="D87" s="34"/>
      <c r="E87" s="34"/>
      <c r="F87" s="34"/>
    </row>
    <row r="88" spans="1:12" x14ac:dyDescent="0.25">
      <c r="C88" s="34"/>
      <c r="D88" s="34"/>
      <c r="E88" s="34"/>
      <c r="F88" s="34"/>
    </row>
    <row r="89" spans="1:12" x14ac:dyDescent="0.25">
      <c r="C89" s="34"/>
      <c r="D89" s="34"/>
      <c r="E89" s="34"/>
      <c r="F89" s="34"/>
    </row>
    <row r="90" spans="1:12" x14ac:dyDescent="0.25">
      <c r="C90" s="34"/>
      <c r="D90" s="34"/>
      <c r="E90" s="34"/>
      <c r="F90" s="34"/>
    </row>
    <row r="91" spans="1:12" x14ac:dyDescent="0.25">
      <c r="C91" s="34"/>
      <c r="D91" s="34"/>
      <c r="E91" s="34"/>
      <c r="F91" s="34"/>
    </row>
    <row r="92" spans="1:12" x14ac:dyDescent="0.25">
      <c r="C92" s="34"/>
      <c r="D92" s="34"/>
      <c r="E92" s="34"/>
      <c r="F92" s="34"/>
    </row>
    <row r="93" spans="1:12" x14ac:dyDescent="0.25">
      <c r="C93" s="34"/>
      <c r="D93" s="34"/>
      <c r="E93" s="34"/>
      <c r="F93" s="34"/>
    </row>
    <row r="94" spans="1:12" x14ac:dyDescent="0.25">
      <c r="C94" s="34"/>
      <c r="D94" s="34"/>
      <c r="E94" s="34"/>
      <c r="F94" s="34"/>
    </row>
    <row r="95" spans="1:12" x14ac:dyDescent="0.25">
      <c r="C95" s="34"/>
      <c r="D95" s="34"/>
      <c r="E95" s="34"/>
      <c r="F95" s="34"/>
    </row>
  </sheetData>
  <mergeCells count="10">
    <mergeCell ref="D5:H5"/>
    <mergeCell ref="I5:I6"/>
    <mergeCell ref="A5:A6"/>
    <mergeCell ref="L5:L6"/>
    <mergeCell ref="A1:L2"/>
    <mergeCell ref="A3:L3"/>
    <mergeCell ref="C5:C6"/>
    <mergeCell ref="B5:B6"/>
    <mergeCell ref="J5:J6"/>
    <mergeCell ref="K5:K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СВОД_2013</vt:lpstr>
      <vt:lpstr>июл.13</vt:lpstr>
      <vt:lpstr>авг.13</vt:lpstr>
      <vt:lpstr>сен.13</vt:lpstr>
      <vt:lpstr>окт.13</vt:lpstr>
      <vt:lpstr>ноя.13</vt:lpstr>
      <vt:lpstr>дек.13</vt:lpstr>
      <vt:lpstr>СВОД_2014</vt:lpstr>
      <vt:lpstr>янв.14</vt:lpstr>
      <vt:lpstr>фев.14</vt:lpstr>
      <vt:lpstr>мар.14</vt:lpstr>
      <vt:lpstr>апр.14</vt:lpstr>
      <vt:lpstr>май.14</vt:lpstr>
      <vt:lpstr>июн.14</vt:lpstr>
      <vt:lpstr>июл.14</vt:lpstr>
      <vt:lpstr>авг.14</vt:lpstr>
      <vt:lpstr>сен.14</vt:lpstr>
      <vt:lpstr>окт.14</vt:lpstr>
      <vt:lpstr>ноя.14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Вреж</dc:creator>
  <cp:lastModifiedBy>Вреж</cp:lastModifiedBy>
  <cp:lastPrinted>2014-03-14T06:50:22Z</cp:lastPrinted>
  <dcterms:created xsi:type="dcterms:W3CDTF">2014-03-13T09:13:44Z</dcterms:created>
  <dcterms:modified xsi:type="dcterms:W3CDTF">2014-03-14T13:10:39Z</dcterms:modified>
</cp:coreProperties>
</file>